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001. UPMH Contabilidad\2023\2DO TRIMESTRE 2023\CORRECTO CTA PUBLICA 2DO TRIM\"/>
    </mc:Choice>
  </mc:AlternateContent>
  <xr:revisionPtr revIDLastSave="0" documentId="13_ncr:1_{2B7CC395-7C3A-412A-A85C-FCAF57154E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do TRIM" sheetId="1" r:id="rId1"/>
  </sheets>
  <definedNames>
    <definedName name="_xlnm._FilterDatabase" localSheetId="0" hidden="1">'2do TRIM'!$A$8:$I$158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H114" i="1" l="1"/>
  <c r="H113" i="1"/>
  <c r="H112" i="1"/>
  <c r="H111" i="1"/>
  <c r="H110" i="1"/>
  <c r="H109" i="1"/>
  <c r="H108" i="1"/>
  <c r="H107" i="1"/>
  <c r="H106" i="1"/>
  <c r="H103" i="1"/>
  <c r="H102" i="1"/>
  <c r="H101" i="1"/>
  <c r="H100" i="1"/>
  <c r="H99" i="1"/>
  <c r="H98" i="1"/>
  <c r="H97" i="1"/>
  <c r="H96" i="1"/>
  <c r="H94" i="1"/>
  <c r="H93" i="1"/>
  <c r="H92" i="1"/>
  <c r="H91" i="1"/>
  <c r="H90" i="1"/>
  <c r="H89" i="1"/>
  <c r="H88" i="1"/>
  <c r="I95" i="1"/>
  <c r="H71" i="1"/>
  <c r="H70" i="1"/>
  <c r="H69" i="1"/>
  <c r="H68" i="1"/>
  <c r="H67" i="1"/>
  <c r="H66" i="1"/>
  <c r="H65" i="1"/>
  <c r="H64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F63" i="1"/>
  <c r="E63" i="1"/>
  <c r="D63" i="1"/>
  <c r="F49" i="1"/>
  <c r="E49" i="1"/>
  <c r="D49" i="1"/>
  <c r="F39" i="1"/>
  <c r="E39" i="1"/>
  <c r="D39" i="1"/>
  <c r="F29" i="1"/>
  <c r="E29" i="1"/>
  <c r="D29" i="1"/>
  <c r="G18" i="1"/>
  <c r="F18" i="1"/>
  <c r="E18" i="1"/>
  <c r="D18" i="1"/>
  <c r="G10" i="1"/>
  <c r="F10" i="1"/>
  <c r="E10" i="1"/>
  <c r="D10" i="1"/>
  <c r="C18" i="1"/>
  <c r="C63" i="1"/>
  <c r="C39" i="1"/>
  <c r="C29" i="1"/>
  <c r="H18" i="1" l="1"/>
  <c r="H63" i="1"/>
  <c r="G29" i="1" l="1"/>
  <c r="I29" i="1" l="1"/>
  <c r="K9" i="1" l="1"/>
  <c r="I129" i="1" l="1"/>
  <c r="L7" i="1" l="1"/>
  <c r="I127" i="1" l="1"/>
  <c r="I126" i="1"/>
  <c r="I73" i="1"/>
  <c r="I74" i="1"/>
  <c r="I75" i="1"/>
  <c r="I77" i="1"/>
  <c r="I78" i="1"/>
  <c r="I79" i="1"/>
  <c r="I80" i="1"/>
  <c r="I81" i="1"/>
  <c r="I82" i="1"/>
  <c r="I83" i="1"/>
  <c r="I84" i="1"/>
  <c r="I86" i="1"/>
  <c r="I96" i="1"/>
  <c r="I97" i="1"/>
  <c r="I98" i="1"/>
  <c r="I99" i="1"/>
  <c r="I100" i="1"/>
  <c r="I101" i="1"/>
  <c r="I102" i="1"/>
  <c r="I103" i="1"/>
  <c r="I104" i="1"/>
  <c r="I116" i="1"/>
  <c r="I117" i="1"/>
  <c r="I118" i="1"/>
  <c r="I119" i="1"/>
  <c r="I120" i="1"/>
  <c r="I121" i="1"/>
  <c r="I122" i="1"/>
  <c r="I123" i="1"/>
  <c r="I124" i="1"/>
  <c r="I128" i="1"/>
  <c r="I130" i="1"/>
  <c r="I131" i="1"/>
  <c r="I132" i="1"/>
  <c r="L2" i="1" l="1"/>
  <c r="H29" i="1" l="1"/>
  <c r="H10" i="1"/>
  <c r="C10" i="1"/>
  <c r="E158" i="1" l="1"/>
  <c r="H158" i="1" s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G151" i="1"/>
  <c r="F151" i="1"/>
  <c r="D151" i="1"/>
  <c r="C151" i="1"/>
  <c r="E150" i="1"/>
  <c r="H150" i="1" s="1"/>
  <c r="E149" i="1"/>
  <c r="E148" i="1"/>
  <c r="H148" i="1" s="1"/>
  <c r="G147" i="1"/>
  <c r="F147" i="1"/>
  <c r="D147" i="1"/>
  <c r="C147" i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G139" i="1"/>
  <c r="F139" i="1"/>
  <c r="D139" i="1"/>
  <c r="C139" i="1"/>
  <c r="E138" i="1"/>
  <c r="H138" i="1" s="1"/>
  <c r="E137" i="1"/>
  <c r="E136" i="1"/>
  <c r="H136" i="1" s="1"/>
  <c r="G135" i="1"/>
  <c r="F135" i="1"/>
  <c r="D135" i="1"/>
  <c r="C135" i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G125" i="1"/>
  <c r="F125" i="1"/>
  <c r="D125" i="1"/>
  <c r="C125" i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G115" i="1"/>
  <c r="F115" i="1"/>
  <c r="D115" i="1"/>
  <c r="C115" i="1"/>
  <c r="G105" i="1"/>
  <c r="F105" i="1"/>
  <c r="C105" i="1"/>
  <c r="E104" i="1"/>
  <c r="H104" i="1" s="1"/>
  <c r="G87" i="1"/>
  <c r="F87" i="1"/>
  <c r="D87" i="1"/>
  <c r="C87" i="1"/>
  <c r="C85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G76" i="1"/>
  <c r="F76" i="1"/>
  <c r="D76" i="1"/>
  <c r="C76" i="1"/>
  <c r="E75" i="1"/>
  <c r="H75" i="1" s="1"/>
  <c r="E74" i="1"/>
  <c r="H74" i="1" s="1"/>
  <c r="E73" i="1"/>
  <c r="H73" i="1" s="1"/>
  <c r="G72" i="1"/>
  <c r="F72" i="1"/>
  <c r="D72" i="1"/>
  <c r="C72" i="1"/>
  <c r="G63" i="1"/>
  <c r="G59" i="1"/>
  <c r="F59" i="1"/>
  <c r="D59" i="1"/>
  <c r="C59" i="1"/>
  <c r="G49" i="1"/>
  <c r="C49" i="1"/>
  <c r="G39" i="1"/>
  <c r="D85" i="1" l="1"/>
  <c r="D160" i="1" s="1"/>
  <c r="D8" i="1"/>
  <c r="F85" i="1"/>
  <c r="G85" i="1"/>
  <c r="F8" i="1"/>
  <c r="F160" i="1" s="1"/>
  <c r="G8" i="1"/>
  <c r="G160" i="1" s="1"/>
  <c r="C8" i="1"/>
  <c r="C160" i="1" s="1"/>
  <c r="I76" i="1"/>
  <c r="I49" i="1"/>
  <c r="I39" i="1"/>
  <c r="I125" i="1"/>
  <c r="I18" i="1"/>
  <c r="I10" i="1"/>
  <c r="I115" i="1"/>
  <c r="I105" i="1"/>
  <c r="I87" i="1"/>
  <c r="I59" i="1"/>
  <c r="E147" i="1"/>
  <c r="I63" i="1"/>
  <c r="I72" i="1"/>
  <c r="E135" i="1"/>
  <c r="E72" i="1"/>
  <c r="E125" i="1"/>
  <c r="E115" i="1"/>
  <c r="E105" i="1"/>
  <c r="H87" i="1"/>
  <c r="E59" i="1"/>
  <c r="H151" i="1"/>
  <c r="H39" i="1"/>
  <c r="H59" i="1"/>
  <c r="H49" i="1"/>
  <c r="H76" i="1"/>
  <c r="H72" i="1"/>
  <c r="H139" i="1"/>
  <c r="E87" i="1"/>
  <c r="E139" i="1"/>
  <c r="E151" i="1"/>
  <c r="E76" i="1"/>
  <c r="H95" i="1"/>
  <c r="H105" i="1"/>
  <c r="H115" i="1"/>
  <c r="H125" i="1"/>
  <c r="H137" i="1"/>
  <c r="H135" i="1" s="1"/>
  <c r="H149" i="1"/>
  <c r="H147" i="1" s="1"/>
  <c r="E8" i="1" l="1"/>
  <c r="H8" i="1"/>
  <c r="E85" i="1"/>
  <c r="H85" i="1"/>
  <c r="J105" i="1"/>
  <c r="K10" i="1"/>
  <c r="J9" i="1"/>
  <c r="I9" i="1"/>
  <c r="J10" i="1"/>
  <c r="I85" i="1"/>
  <c r="H160" i="1" l="1"/>
  <c r="E160" i="1"/>
</calcChain>
</file>

<file path=xl/sharedStrings.xml><?xml version="1.0" encoding="utf-8"?>
<sst xmlns="http://schemas.openxmlformats.org/spreadsheetml/2006/main" count="328" uniqueCount="155">
  <si>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</si>
  <si>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</si>
  <si>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</si>
  <si>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</si>
  <si>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</si>
  <si>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Clasificación por Objeto del Gasto (Capítulo y Concepto)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</si>
  <si>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</si>
  <si>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</si>
  <si>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</si>
  <si>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</si>
  <si>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</si>
  <si>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</si>
  <si>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</si>
  <si>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A. Servicios Personales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</si>
  <si>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</si>
  <si>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</si>
  <si>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</si>
  <si>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</si>
  <si>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</si>
  <si>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</si>
  <si>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</si>
  <si>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</si>
  <si>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</si>
  <si>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</si>
  <si>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</si>
  <si>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</si>
  <si>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</si>
  <si>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</si>
  <si>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</si>
  <si>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</si>
  <si>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</si>
  <si>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</si>
  <si>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</si>
  <si>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</si>
  <si>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</si>
  <si>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</si>
  <si>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</si>
  <si>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</si>
  <si>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</si>
  <si>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</si>
  <si>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</si>
  <si>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</si>
  <si>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 xml:space="preserve">E. Bienes Muebles, Inmuebles e Intangibles 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</si>
  <si>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</si>
  <si>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</si>
  <si>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</si>
  <si>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</si>
  <si>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</si>
  <si>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</si>
  <si>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</si>
  <si>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</si>
  <si>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</si>
  <si>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</t>
  </si>
  <si>
    <t>f1) Obra Pública en Bienes de Dominio Público</t>
  </si>
  <si>
    <t>f2) Obra Pública en Bienes Propios</t>
  </si>
  <si>
    <t>f3) Proyectos Productivos y Acciones de Fomento</t>
  </si>
  <si>
    <t xml:space="preserve">G. Inversiones Financieras y Otras Provisiones 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</si>
  <si>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</si>
  <si>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</si>
  <si>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</si>
  <si>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</si>
  <si>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 Fideicomiso de Desastres Naturales (Informativo)</t>
  </si>
  <si>
    <t>g6) Otras Inversiones Financieras</t>
  </si>
  <si>
    <t>g7) Provisiones para Contingencias y Otras Erogaciones Especiales</t>
  </si>
  <si>
    <t>H. Participaciones y Aportaciones</t>
  </si>
  <si>
    <t>h1) Participaciones</t>
  </si>
  <si>
    <t>h2) Aportaciones</t>
  </si>
  <si>
    <t>h3) Convenios</t>
  </si>
  <si>
    <t xml:space="preserve">I. Deuda Pública 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</si>
  <si>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</si>
  <si>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</si>
  <si>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</si>
  <si>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</si>
  <si>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</si>
  <si>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</si>
  <si>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</si>
  <si>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II. Gasto Etiquetado </t>
  </si>
  <si>
    <t>E. Bienes Muebles, Inmuebles e Intangibles</t>
  </si>
  <si>
    <t xml:space="preserve">F. Inversión Pública </t>
  </si>
  <si>
    <t xml:space="preserve">H. Participaciones y Aportaciones </t>
  </si>
  <si>
    <t>III. Total de Egresos</t>
  </si>
  <si>
    <t>2.1.1.1</t>
  </si>
  <si>
    <t>SERVICIOS PERSONALES POR PAGAR A CORTO PLAZO</t>
  </si>
  <si>
    <t xml:space="preserve">2.1.1.2  </t>
  </si>
  <si>
    <t>PROVEEDORES POR PAGAR A CORTO PLAZO</t>
  </si>
  <si>
    <t>2.1.1.7.1</t>
  </si>
  <si>
    <t xml:space="preserve">RETENCIÓN POR SUELDOS Y SALARIOS </t>
  </si>
  <si>
    <t>2.1.1.7.3</t>
  </si>
  <si>
    <t xml:space="preserve">RETENCIÓN POR SERVICIOS PROFESIONALES </t>
  </si>
  <si>
    <t>2.1.1.7.4</t>
  </si>
  <si>
    <t xml:space="preserve"> RETENCIÓN IVA 6% SUBCONTRATACIÓN LABORAL </t>
  </si>
  <si>
    <t>2.1.1.7.5.2</t>
  </si>
  <si>
    <t>APORTACIONES DE SEGURIDAD SOCIAL IMSS  TRABAJADOR</t>
  </si>
  <si>
    <t>2.1.1.9.9</t>
  </si>
  <si>
    <t xml:space="preserve">OTRAS CUENTAS POR PAGAR A CORTO PLAZO </t>
  </si>
  <si>
    <t>2.1.1.7.5.3</t>
  </si>
  <si>
    <t>CREDITOS DE FONDOS DE VIVIENDA</t>
  </si>
  <si>
    <t>total pasivo</t>
  </si>
  <si>
    <t xml:space="preserve">Del 1 de Enero al 30 de Junio de 2023
</t>
  </si>
  <si>
    <t xml:space="preserve">   a1) Remuneraciones al Personal de Carácter Permanente                    </t>
  </si>
  <si>
    <t xml:space="preserve"> </t>
  </si>
  <si>
    <t xml:space="preserve">   a2) Remuneraciones al Personal de Carácter Transitorio                   </t>
  </si>
  <si>
    <t xml:space="preserve">   a3) Remuneraciones Adicionales y Especiales                              </t>
  </si>
  <si>
    <t xml:space="preserve">   a4) Seguridad Social                                                     </t>
  </si>
  <si>
    <t xml:space="preserve">   a5) Otras Prestaciones Sociales y Económicas                             </t>
  </si>
  <si>
    <t xml:space="preserve">   a6) Previsiones                                                          </t>
  </si>
  <si>
    <t xml:space="preserve">   a7) Pago de Estímulos a Servidores Públicos                              </t>
  </si>
  <si>
    <t xml:space="preserve">   b1) Materiales de Administración, Emisión de Documentos y Artículos      </t>
  </si>
  <si>
    <t xml:space="preserve">       Oficiales                                                            </t>
  </si>
  <si>
    <t xml:space="preserve">   b2) Alimentos y Utensilios                                               </t>
  </si>
  <si>
    <t xml:space="preserve">   b3) Materias Primas y Materiales de Producción y Comercialización        </t>
  </si>
  <si>
    <t xml:space="preserve">   b4) Materiales y Artículos de Construcción y de Reparación               </t>
  </si>
  <si>
    <t xml:space="preserve">   b5) Productos Químicos, Farmacéuticos y de Laboratorio                   </t>
  </si>
  <si>
    <t xml:space="preserve">   b6) Combustibles, Lubricantes y Aditivos                                 </t>
  </si>
  <si>
    <t xml:space="preserve">   b7) Vestuario, Blancos, Prendas de Protección y Artículos Deportivos     </t>
  </si>
  <si>
    <t xml:space="preserve">   b8) Materiales y Suministros Para Seguridad                              </t>
  </si>
  <si>
    <t xml:space="preserve">   b9) Herramientas, Refacciones y Accesorios Menores                       </t>
  </si>
  <si>
    <t xml:space="preserve">   c1) Servicios Básicos                                                    </t>
  </si>
  <si>
    <t xml:space="preserve">   c2) Servicios de Arrendamiento                                           </t>
  </si>
  <si>
    <t xml:space="preserve">   c3) Servicios Profesionales, Científicos, Técnicos y Otros Servicios     </t>
  </si>
  <si>
    <t xml:space="preserve">   c4) Servicios Financieros, Bancarios y Comerciales                       </t>
  </si>
  <si>
    <t xml:space="preserve">   c5) Servicios de Instalación, Reparación, Mantenimiento y Conservación   </t>
  </si>
  <si>
    <t xml:space="preserve">   c6) Servicios de Comunicación Social y Publicidad                        </t>
  </si>
  <si>
    <t xml:space="preserve">   c7) Servicios de Traslado y Viáticos                                     </t>
  </si>
  <si>
    <t xml:space="preserve">   c8) Servicios Oficiales                                                  </t>
  </si>
  <si>
    <t xml:space="preserve">   c9) Otros Servicios Generales                                            </t>
  </si>
  <si>
    <t xml:space="preserve">   d1) Transferencias Internas y Asignaciones al Sector Público             </t>
  </si>
  <si>
    <t xml:space="preserve">   d2) Transferencias al Resto del Sector Público                           </t>
  </si>
  <si>
    <t xml:space="preserve">   d3) Subsidios y Subvenciones                                             </t>
  </si>
  <si>
    <t xml:space="preserve">   d4) Ayudas Sociales                                                      </t>
  </si>
  <si>
    <t xml:space="preserve">   d5) Pensiones y Jubilaciones                                             </t>
  </si>
  <si>
    <t xml:space="preserve">   d6) Transferencias a Fideicomisos, Mandatos y Otros Análogos             </t>
  </si>
  <si>
    <t xml:space="preserve">   d7) Transferencias a la Seguridad Social                                 </t>
  </si>
  <si>
    <t xml:space="preserve">   d8) Donativos                                                            </t>
  </si>
  <si>
    <t xml:space="preserve">   d9) Transferencias al Exterior                                           </t>
  </si>
  <si>
    <t xml:space="preserve">   e1) Mobiliario y Equipo de Administración                                </t>
  </si>
  <si>
    <t xml:space="preserve">   e2) Mobiliario y Equipo Educacional y Recreativo                         </t>
  </si>
  <si>
    <t xml:space="preserve">   e3) Equipo e Instrumental Médico y de Laboratorio                        </t>
  </si>
  <si>
    <t xml:space="preserve">   e4) Vehículos y Equipo de Transporte                                     </t>
  </si>
  <si>
    <t xml:space="preserve">   e5) Equipo de Defensa y Seguridad                                        </t>
  </si>
  <si>
    <t xml:space="preserve">   e6) Maquinaria, Otros Equipos y Herramientas                             </t>
  </si>
  <si>
    <t xml:space="preserve">   e7) Activos Biológicos                                                   </t>
  </si>
  <si>
    <t xml:space="preserve">   e8) Bienes Inmuebles                                                     </t>
  </si>
  <si>
    <t xml:space="preserve">   e9) Activos Intangibles                                                  </t>
  </si>
  <si>
    <t xml:space="preserve">   f1) Obra Pública en Bienes de Dominio Público                            </t>
  </si>
  <si>
    <t xml:space="preserve">   f2) Obra Pública en Bienes Propios                                       </t>
  </si>
  <si>
    <t xml:space="preserve">   f3) Proyectos Productivos y Acciones de Fomento                          </t>
  </si>
  <si>
    <t xml:space="preserve">   g1) Inversiones Para el Fomento de Actividades Productivas               </t>
  </si>
  <si>
    <t xml:space="preserve">   g2) Acciones y Participaciones de Capital                                </t>
  </si>
  <si>
    <t xml:space="preserve">   g3) Compra de Títulos y Valores                                          </t>
  </si>
  <si>
    <t xml:space="preserve">   g4) Concesión de Préstamos                                               </t>
  </si>
  <si>
    <t xml:space="preserve">   g5) Inversiones en Fideicomisos, Mandatos y Otros Análogos               </t>
  </si>
  <si>
    <t xml:space="preserve">       Fideicomiso de Desastres Naturales (Informativo)                     </t>
  </si>
  <si>
    <t xml:space="preserve">   g6) Otras Inversiones Financieras                                        </t>
  </si>
  <si>
    <t xml:space="preserve">   g7) Provisiones para Contingencias y Otras Erogaciones Especiales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</si>
</sst>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Courier New"/>
    </font>
    <font>
      <sz val="10"/>
      <color indexed="8"/>
      <name val="Courier New"/>
      <family val="3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9" fontId="8" fillId="0" borderId="16" xfId="0" applyNumberFormat="1" applyFont="1" applyFill="1" applyBorder="1" applyAlignment="1" applyProtection="1">
      <alignment vertical="center"/>
      <protection locked="0"/>
    </xf>
    <xf numFmtId="49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8" xfId="0" applyNumberFormat="1" applyFont="1" applyFill="1" applyBorder="1" applyAlignment="1" applyProtection="1">
      <alignment vertical="center"/>
      <protection locked="0"/>
    </xf>
    <xf numFmtId="49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4" fontId="0" fillId="3" borderId="0" xfId="0" applyNumberFormat="1" applyFill="1"/>
    <xf numFmtId="164" fontId="0" fillId="3" borderId="0" xfId="0" applyNumberFormat="1" applyFill="1"/>
    <xf numFmtId="4" fontId="5" fillId="0" borderId="0" xfId="0" applyNumberFormat="1" applyFont="1"/>
    <xf numFmtId="0" fontId="5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" fontId="12" fillId="0" borderId="3" xfId="1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right" vertical="center"/>
    </xf>
    <xf numFmtId="4" fontId="12" fillId="0" borderId="5" xfId="1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4" fontId="13" fillId="0" borderId="5" xfId="0" applyNumberFormat="1" applyFont="1" applyBorder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4" fontId="13" fillId="0" borderId="15" xfId="0" applyNumberFormat="1" applyFont="1" applyBorder="1" applyAlignment="1" applyProtection="1">
      <alignment horizontal="right" vertical="center"/>
      <protection locked="0"/>
    </xf>
    <xf numFmtId="4" fontId="13" fillId="0" borderId="15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4" fontId="12" fillId="0" borderId="20" xfId="1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5" xfId="10" applyNumberFormat="1" applyFont="1" applyBorder="1" applyAlignment="1">
      <alignment horizontal="right" vertical="center"/>
    </xf>
    <xf numFmtId="4" fontId="14" fillId="0" borderId="15" xfId="0" applyNumberFormat="1" applyFont="1" applyFill="1" applyBorder="1" applyAlignment="1" applyProtection="1">
      <alignment horizontal="right" vertical="center"/>
    </xf>
    <xf numFmtId="0" fontId="14" fillId="0" borderId="15" xfId="0" applyNumberFormat="1" applyFont="1" applyFill="1" applyBorder="1" applyAlignment="1" applyProtection="1">
      <alignment horizontal="left" vertical="center"/>
    </xf>
    <xf numFmtId="4" fontId="13" fillId="0" borderId="15" xfId="0" applyNumberFormat="1" applyFont="1" applyBorder="1" applyAlignment="1" applyProtection="1">
      <alignment horizontal="right" vertical="center" wrapText="1"/>
      <protection locked="0"/>
    </xf>
    <xf numFmtId="4" fontId="13" fillId="0" borderId="2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</cellXfs>
  <cellStyles count="13">
    <cellStyle name="Millares 2" xfId="2" xr:uid="{00000000-0005-0000-0000-000000000000}"/>
    <cellStyle name="Millares 2 2" xfId="7" xr:uid="{00000000-0005-0000-0000-000001000000}"/>
    <cellStyle name="Millares 3" xfId="6" xr:uid="{00000000-0005-0000-0000-000002000000}"/>
    <cellStyle name="Millares 4" xfId="11" xr:uid="{00000000-0005-0000-0000-000003000000}"/>
    <cellStyle name="Moneda" xfId="10" builtinId="4"/>
    <cellStyle name="Moneda 2" xfId="3" xr:uid="{00000000-0005-0000-0000-000005000000}"/>
    <cellStyle name="Moneda 2 2" xfId="5" xr:uid="{00000000-0005-0000-0000-000006000000}"/>
    <cellStyle name="Moneda 3" xfId="4" xr:uid="{00000000-0005-0000-0000-000007000000}"/>
    <cellStyle name="Moneda 4" xfId="12" xr:uid="{00000000-0005-0000-0000-000008000000}"/>
    <cellStyle name="Normal" xfId="0" builtinId="0"/>
    <cellStyle name="Normal 2" xfId="1" xr:uid="{00000000-0005-0000-0000-00000A000000}"/>
    <cellStyle name="Normal 2 2" xfId="8" xr:uid="{00000000-0005-0000-0000-00000B000000}"/>
    <cellStyle name="Normal 9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workbookViewId="0">
      <selection activeCell="A6" sqref="A6:B7"/>
    </sheetView>
  </sheetViews>
  <sheetFormatPr baseColWidth="10" defaultRowHeight="15" x14ac:dyDescent="0.25"/>
  <cols>
    <col min="1" max="1" width="4.28515625" style="1" customWidth="1"/>
    <col min="2" max="2" width="81.140625" customWidth="1"/>
    <col min="3" max="3" width="21.28515625" customWidth="1"/>
    <col min="4" max="6" width="21.28515625" style="4" customWidth="1"/>
    <col min="7" max="8" width="21.28515625" customWidth="1"/>
    <col min="9" max="9" width="11.7109375" hidden="1" customWidth="1"/>
    <col min="10" max="10" width="33.28515625" hidden="1" customWidth="1"/>
    <col min="11" max="11" width="13.42578125" hidden="1" customWidth="1"/>
    <col min="12" max="12" width="11.7109375" hidden="1" customWidth="1"/>
    <col min="13" max="15" width="11.42578125" hidden="1" customWidth="1"/>
    <col min="16" max="22" width="11.42578125" customWidth="1"/>
    <col min="23" max="23" width="2.42578125" customWidth="1"/>
    <col min="24" max="24" width="4.140625" customWidth="1"/>
  </cols>
  <sheetData>
    <row r="1" spans="1:14" ht="22.5" x14ac:dyDescent="0.25">
      <c r="A1" s="53" t="s">
        <v>1</v>
      </c>
      <c r="B1" s="54"/>
      <c r="C1" s="54"/>
      <c r="D1" s="54"/>
      <c r="E1" s="54"/>
      <c r="F1" s="54"/>
      <c r="G1" s="54"/>
      <c r="H1" s="55"/>
      <c r="I1" s="8" t="s">
        <v>81</v>
      </c>
      <c r="J1" s="9" t="s">
        <v>82</v>
      </c>
      <c r="K1" s="16">
        <v>2814120.95</v>
      </c>
    </row>
    <row r="2" spans="1:14" ht="22.5" x14ac:dyDescent="0.25">
      <c r="A2" s="56" t="s">
        <v>4</v>
      </c>
      <c r="B2" s="57"/>
      <c r="C2" s="57"/>
      <c r="D2" s="57"/>
      <c r="E2" s="57"/>
      <c r="F2" s="57"/>
      <c r="G2" s="57"/>
      <c r="H2" s="58"/>
      <c r="I2" s="10" t="s">
        <v>83</v>
      </c>
      <c r="J2" s="11" t="s">
        <v>84</v>
      </c>
      <c r="K2" s="17">
        <v>4657401.9800000004</v>
      </c>
      <c r="L2" s="13">
        <f>+I19+I22+I23+I24+I25+I27+I30+I31+I34+I35+I50+I51+I55+I96+I99+I100+I102+I104+I106+I110+I111</f>
        <v>4264505.2899999991</v>
      </c>
    </row>
    <row r="3" spans="1:14" s="5" customFormat="1" x14ac:dyDescent="0.25">
      <c r="A3" s="56" t="s">
        <v>5</v>
      </c>
      <c r="B3" s="57"/>
      <c r="C3" s="57"/>
      <c r="D3" s="57"/>
      <c r="E3" s="57"/>
      <c r="F3" s="57"/>
      <c r="G3" s="57"/>
      <c r="H3" s="58"/>
      <c r="I3" s="5" t="s">
        <v>85</v>
      </c>
      <c r="J3" s="5" t="s">
        <v>86</v>
      </c>
      <c r="K3" s="18">
        <v>1609621</v>
      </c>
    </row>
    <row r="4" spans="1:14" ht="30" customHeight="1" x14ac:dyDescent="0.25">
      <c r="A4" s="56" t="s">
        <v>98</v>
      </c>
      <c r="B4" s="57"/>
      <c r="C4" s="57"/>
      <c r="D4" s="57"/>
      <c r="E4" s="57"/>
      <c r="F4" s="57"/>
      <c r="G4" s="57"/>
      <c r="H4" s="58"/>
      <c r="I4" t="s">
        <v>87</v>
      </c>
      <c r="J4" t="s">
        <v>88</v>
      </c>
      <c r="K4" s="19">
        <v>5793.84</v>
      </c>
    </row>
    <row r="5" spans="1:14" ht="15.75" thickBot="1" x14ac:dyDescent="0.3">
      <c r="A5" s="59" t="s">
        <v>0</v>
      </c>
      <c r="B5" s="60"/>
      <c r="C5" s="60"/>
      <c r="D5" s="60"/>
      <c r="E5" s="60"/>
      <c r="F5" s="60"/>
      <c r="G5" s="60"/>
      <c r="H5" s="61"/>
      <c r="I5" t="s">
        <v>89</v>
      </c>
      <c r="J5" t="s">
        <v>90</v>
      </c>
      <c r="K5" s="6">
        <v>0</v>
      </c>
    </row>
    <row r="6" spans="1:14" s="2" customFormat="1" ht="15.75" thickBot="1" x14ac:dyDescent="0.3">
      <c r="A6" s="51" t="s">
        <v>2</v>
      </c>
      <c r="B6" s="51"/>
      <c r="C6" s="62" t="s">
        <v>6</v>
      </c>
      <c r="D6" s="63"/>
      <c r="E6" s="63"/>
      <c r="F6" s="63"/>
      <c r="G6" s="64"/>
      <c r="H6" s="65" t="s">
        <v>7</v>
      </c>
      <c r="I6" s="2" t="s">
        <v>91</v>
      </c>
      <c r="J6" s="2" t="s">
        <v>92</v>
      </c>
      <c r="K6" s="20">
        <v>184645.06</v>
      </c>
    </row>
    <row r="7" spans="1:14" ht="30.75" thickBot="1" x14ac:dyDescent="0.3">
      <c r="A7" s="52"/>
      <c r="B7" s="52"/>
      <c r="C7" s="3" t="s">
        <v>8</v>
      </c>
      <c r="D7" s="3" t="s">
        <v>9</v>
      </c>
      <c r="E7" s="3" t="s">
        <v>10</v>
      </c>
      <c r="F7" s="3" t="s">
        <v>3</v>
      </c>
      <c r="G7" s="3" t="s">
        <v>11</v>
      </c>
      <c r="H7" s="66"/>
      <c r="I7" s="22" t="s">
        <v>95</v>
      </c>
      <c r="J7" s="23" t="s">
        <v>96</v>
      </c>
      <c r="K7" s="21">
        <v>87749.88</v>
      </c>
      <c r="L7" s="6" t="e">
        <f>+J8-1088924.3</f>
        <v>#VALUE!</v>
      </c>
    </row>
    <row r="8" spans="1:14" x14ac:dyDescent="0.25">
      <c r="A8" s="67" t="s">
        <v>12</v>
      </c>
      <c r="B8" s="68"/>
      <c r="C8" s="44">
        <f t="shared" ref="C8:H8" si="0">SUM(C10,C18,C29,C39,C49,C59,C63,C72,C76)</f>
        <v>62030531</v>
      </c>
      <c r="D8" s="44">
        <f t="shared" si="0"/>
        <v>34929.320000000036</v>
      </c>
      <c r="E8" s="44">
        <f t="shared" si="0"/>
        <v>62065460.32</v>
      </c>
      <c r="F8" s="44">
        <f t="shared" si="0"/>
        <v>18840600.739999998</v>
      </c>
      <c r="G8" s="44">
        <f t="shared" si="0"/>
        <v>17468832.219999999</v>
      </c>
      <c r="H8" s="28">
        <f t="shared" si="0"/>
        <v>43224859.580000006</v>
      </c>
      <c r="I8" t="s">
        <v>93</v>
      </c>
      <c r="J8" s="6" t="s">
        <v>94</v>
      </c>
      <c r="K8" s="24">
        <v>30263.39</v>
      </c>
    </row>
    <row r="9" spans="1:14" x14ac:dyDescent="0.25">
      <c r="A9" s="29"/>
      <c r="B9" s="39"/>
      <c r="C9" s="45"/>
      <c r="D9" s="45"/>
      <c r="E9" s="45"/>
      <c r="F9" s="45"/>
      <c r="G9" s="45"/>
      <c r="H9" s="30"/>
      <c r="I9" s="6">
        <f>+F8-G8</f>
        <v>1371768.5199999996</v>
      </c>
      <c r="J9" s="6">
        <f>+F8-G8</f>
        <v>1371768.5199999996</v>
      </c>
      <c r="K9" s="14">
        <f>+SUM(K1:K8)</f>
        <v>9389596.1000000015</v>
      </c>
      <c r="L9" s="15" t="s">
        <v>97</v>
      </c>
    </row>
    <row r="10" spans="1:14" x14ac:dyDescent="0.25">
      <c r="A10" s="69" t="s">
        <v>13</v>
      </c>
      <c r="B10" s="70"/>
      <c r="C10" s="46">
        <f t="shared" ref="C10:H10" si="1">SUM(C11:C17)</f>
        <v>32652329</v>
      </c>
      <c r="D10" s="46">
        <f t="shared" si="1"/>
        <v>0</v>
      </c>
      <c r="E10" s="46">
        <f t="shared" si="1"/>
        <v>32652329</v>
      </c>
      <c r="F10" s="46">
        <f t="shared" si="1"/>
        <v>11834523.51</v>
      </c>
      <c r="G10" s="46">
        <f t="shared" si="1"/>
        <v>11335046.6</v>
      </c>
      <c r="H10" s="31">
        <f t="shared" si="1"/>
        <v>20817805.490000002</v>
      </c>
      <c r="I10" s="6">
        <f>+F10-G10</f>
        <v>499476.91000000015</v>
      </c>
      <c r="J10" s="6">
        <f>+I10+I18+I29+I49</f>
        <v>1369768.5199999996</v>
      </c>
      <c r="K10" s="6">
        <f>+F85-G85</f>
        <v>141223.65000000037</v>
      </c>
    </row>
    <row r="11" spans="1:14" x14ac:dyDescent="0.25">
      <c r="A11" s="32"/>
      <c r="B11" s="40" t="s">
        <v>99</v>
      </c>
      <c r="C11" s="47">
        <v>21704502</v>
      </c>
      <c r="D11" s="47">
        <v>0</v>
      </c>
      <c r="E11" s="47">
        <v>21704502</v>
      </c>
      <c r="F11" s="47">
        <v>9502505</v>
      </c>
      <c r="G11" s="47">
        <v>9052719.5899999999</v>
      </c>
      <c r="H11" s="33">
        <f>+E11-F11</f>
        <v>12201997</v>
      </c>
      <c r="I11" s="26">
        <v>9502505</v>
      </c>
      <c r="J11" s="27" t="s">
        <v>100</v>
      </c>
      <c r="K11" s="26">
        <v>9052719.5899999999</v>
      </c>
      <c r="L11" s="27" t="s">
        <v>100</v>
      </c>
      <c r="M11" s="26">
        <v>12201997</v>
      </c>
      <c r="N11" s="25">
        <v>12201997</v>
      </c>
    </row>
    <row r="12" spans="1:14" x14ac:dyDescent="0.25">
      <c r="A12" s="32"/>
      <c r="B12" s="40" t="s">
        <v>101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33">
        <f>+E12-F12</f>
        <v>0</v>
      </c>
      <c r="I12" s="26">
        <v>0</v>
      </c>
      <c r="J12" s="27" t="s">
        <v>100</v>
      </c>
      <c r="K12" s="26">
        <v>0</v>
      </c>
      <c r="L12" s="27" t="s">
        <v>100</v>
      </c>
      <c r="M12" s="26">
        <v>0</v>
      </c>
      <c r="N12" s="25">
        <v>0</v>
      </c>
    </row>
    <row r="13" spans="1:14" x14ac:dyDescent="0.25">
      <c r="A13" s="32"/>
      <c r="B13" s="40" t="s">
        <v>102</v>
      </c>
      <c r="C13" s="47">
        <v>6263515</v>
      </c>
      <c r="D13" s="47">
        <v>0</v>
      </c>
      <c r="E13" s="47">
        <v>6263515</v>
      </c>
      <c r="F13" s="47">
        <v>762380.5</v>
      </c>
      <c r="G13" s="47">
        <v>712689</v>
      </c>
      <c r="H13" s="33">
        <f t="shared" ref="H13:H17" si="2">+E13-F13</f>
        <v>5501134.5</v>
      </c>
      <c r="I13" s="26">
        <v>762380.5</v>
      </c>
      <c r="J13" s="27" t="s">
        <v>100</v>
      </c>
      <c r="K13" s="26">
        <v>712689</v>
      </c>
      <c r="L13" s="27" t="s">
        <v>100</v>
      </c>
      <c r="M13" s="26">
        <v>5501134.5</v>
      </c>
      <c r="N13" s="25">
        <v>5501134.5</v>
      </c>
    </row>
    <row r="14" spans="1:14" x14ac:dyDescent="0.25">
      <c r="A14" s="32"/>
      <c r="B14" s="40" t="s">
        <v>103</v>
      </c>
      <c r="C14" s="47">
        <v>4504312</v>
      </c>
      <c r="D14" s="47">
        <v>0</v>
      </c>
      <c r="E14" s="47">
        <v>4504312</v>
      </c>
      <c r="F14" s="47">
        <v>1569638.01</v>
      </c>
      <c r="G14" s="47">
        <v>1569638.01</v>
      </c>
      <c r="H14" s="33">
        <f t="shared" si="2"/>
        <v>2934673.99</v>
      </c>
      <c r="I14" s="26">
        <v>1569638.01</v>
      </c>
      <c r="J14" s="27" t="s">
        <v>100</v>
      </c>
      <c r="K14" s="26">
        <v>1569638.01</v>
      </c>
      <c r="L14" s="27" t="s">
        <v>100</v>
      </c>
      <c r="M14" s="26">
        <v>2934673.99</v>
      </c>
      <c r="N14" s="25">
        <v>2934673.99</v>
      </c>
    </row>
    <row r="15" spans="1:14" x14ac:dyDescent="0.25">
      <c r="A15" s="32"/>
      <c r="B15" s="40" t="s">
        <v>104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33">
        <f t="shared" si="2"/>
        <v>0</v>
      </c>
      <c r="I15" s="26">
        <v>0</v>
      </c>
      <c r="J15" s="27" t="s">
        <v>100</v>
      </c>
      <c r="K15" s="26">
        <v>0</v>
      </c>
      <c r="L15" s="27" t="s">
        <v>100</v>
      </c>
      <c r="M15" s="26">
        <v>0</v>
      </c>
      <c r="N15" s="25">
        <v>0</v>
      </c>
    </row>
    <row r="16" spans="1:14" x14ac:dyDescent="0.25">
      <c r="A16" s="32"/>
      <c r="B16" s="40" t="s">
        <v>105</v>
      </c>
      <c r="C16" s="47">
        <v>180000</v>
      </c>
      <c r="D16" s="47">
        <v>0</v>
      </c>
      <c r="E16" s="47">
        <v>180000</v>
      </c>
      <c r="F16" s="47">
        <v>0</v>
      </c>
      <c r="G16" s="47">
        <v>0</v>
      </c>
      <c r="H16" s="33">
        <f t="shared" si="2"/>
        <v>180000</v>
      </c>
      <c r="I16" s="26">
        <v>0</v>
      </c>
      <c r="J16" s="27" t="s">
        <v>100</v>
      </c>
      <c r="K16" s="26">
        <v>0</v>
      </c>
      <c r="L16" s="27" t="s">
        <v>100</v>
      </c>
      <c r="M16" s="26">
        <v>180000</v>
      </c>
      <c r="N16" s="25">
        <v>180000</v>
      </c>
    </row>
    <row r="17" spans="1:15" x14ac:dyDescent="0.25">
      <c r="A17" s="32"/>
      <c r="B17" s="40" t="s">
        <v>106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33">
        <f t="shared" si="2"/>
        <v>0</v>
      </c>
      <c r="I17" s="26">
        <v>0</v>
      </c>
      <c r="J17" s="27" t="s">
        <v>100</v>
      </c>
      <c r="K17" s="26">
        <v>0</v>
      </c>
      <c r="L17" s="27" t="s">
        <v>100</v>
      </c>
      <c r="M17" s="26">
        <v>0</v>
      </c>
      <c r="N17" s="25">
        <v>0</v>
      </c>
      <c r="O17" s="24">
        <v>30263.39</v>
      </c>
    </row>
    <row r="18" spans="1:15" x14ac:dyDescent="0.25">
      <c r="A18" s="69" t="s">
        <v>21</v>
      </c>
      <c r="B18" s="70"/>
      <c r="C18" s="46">
        <f t="shared" ref="C18:H18" si="3">SUM(C19:C28)</f>
        <v>5497012</v>
      </c>
      <c r="D18" s="46">
        <f t="shared" si="3"/>
        <v>-48276.169999999984</v>
      </c>
      <c r="E18" s="46">
        <f t="shared" si="3"/>
        <v>5448735.8300000001</v>
      </c>
      <c r="F18" s="46">
        <f t="shared" si="3"/>
        <v>2117715.1999999997</v>
      </c>
      <c r="G18" s="46">
        <f t="shared" si="3"/>
        <v>1611935.6999999997</v>
      </c>
      <c r="H18" s="31">
        <f t="shared" si="3"/>
        <v>3331020.63</v>
      </c>
      <c r="I18" s="6">
        <f>+F18-G18</f>
        <v>505779.5</v>
      </c>
    </row>
    <row r="19" spans="1:15" x14ac:dyDescent="0.25">
      <c r="A19" s="32"/>
      <c r="B19" s="40" t="s">
        <v>107</v>
      </c>
      <c r="C19" s="47">
        <v>2122852</v>
      </c>
      <c r="D19" s="47">
        <v>47165.79</v>
      </c>
      <c r="E19" s="47">
        <v>2170017.79</v>
      </c>
      <c r="F19" s="47">
        <v>641034.68999999994</v>
      </c>
      <c r="G19" s="47">
        <v>591978.69999999995</v>
      </c>
      <c r="H19" s="33">
        <f t="shared" ref="H19:H28" si="4">+E19-F19</f>
        <v>1528983.1</v>
      </c>
      <c r="I19" s="26">
        <v>641034.68999999994</v>
      </c>
      <c r="J19" s="27" t="s">
        <v>100</v>
      </c>
      <c r="K19" s="26">
        <v>591978.69999999995</v>
      </c>
      <c r="L19" s="27" t="s">
        <v>100</v>
      </c>
      <c r="M19" s="26">
        <v>1528983.1</v>
      </c>
    </row>
    <row r="20" spans="1:15" x14ac:dyDescent="0.25">
      <c r="A20" s="32"/>
      <c r="B20" s="40" t="s">
        <v>108</v>
      </c>
      <c r="C20" s="48"/>
      <c r="D20" s="48"/>
      <c r="E20" s="48"/>
      <c r="F20" s="48"/>
      <c r="G20" s="48"/>
      <c r="H20" s="33">
        <f t="shared" si="4"/>
        <v>0</v>
      </c>
      <c r="I20" s="27"/>
      <c r="J20" s="27"/>
      <c r="K20" s="27"/>
      <c r="L20" s="27"/>
      <c r="M20" s="27"/>
    </row>
    <row r="21" spans="1:15" x14ac:dyDescent="0.25">
      <c r="A21" s="32"/>
      <c r="B21" s="40" t="s">
        <v>109</v>
      </c>
      <c r="C21" s="47">
        <v>42000</v>
      </c>
      <c r="D21" s="47">
        <v>21781.86</v>
      </c>
      <c r="E21" s="47">
        <v>63781.86</v>
      </c>
      <c r="F21" s="47">
        <v>41281.86</v>
      </c>
      <c r="G21" s="47">
        <v>41110.019999999997</v>
      </c>
      <c r="H21" s="33">
        <f t="shared" si="4"/>
        <v>22500</v>
      </c>
      <c r="I21" s="26">
        <v>41281.86</v>
      </c>
      <c r="J21" s="27" t="s">
        <v>100</v>
      </c>
      <c r="K21" s="26">
        <v>41110.019999999997</v>
      </c>
      <c r="L21" s="27" t="s">
        <v>100</v>
      </c>
      <c r="M21" s="26">
        <v>22500</v>
      </c>
    </row>
    <row r="22" spans="1:15" x14ac:dyDescent="0.25">
      <c r="A22" s="32"/>
      <c r="B22" s="40" t="s">
        <v>110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33">
        <f t="shared" si="4"/>
        <v>0</v>
      </c>
      <c r="I22" s="26">
        <v>0</v>
      </c>
      <c r="J22" s="27" t="s">
        <v>100</v>
      </c>
      <c r="K22" s="26">
        <v>0</v>
      </c>
      <c r="L22" s="27" t="s">
        <v>100</v>
      </c>
      <c r="M22" s="26">
        <v>0</v>
      </c>
    </row>
    <row r="23" spans="1:15" x14ac:dyDescent="0.25">
      <c r="A23" s="32"/>
      <c r="B23" s="40" t="s">
        <v>111</v>
      </c>
      <c r="C23" s="47">
        <v>759295</v>
      </c>
      <c r="D23" s="47">
        <v>11235.8</v>
      </c>
      <c r="E23" s="47">
        <v>770530.8</v>
      </c>
      <c r="F23" s="47">
        <v>369689.42</v>
      </c>
      <c r="G23" s="47">
        <v>244857.09</v>
      </c>
      <c r="H23" s="33">
        <f t="shared" si="4"/>
        <v>400841.38000000006</v>
      </c>
      <c r="I23" s="26">
        <v>369689.42</v>
      </c>
      <c r="J23" s="27" t="s">
        <v>100</v>
      </c>
      <c r="K23" s="26">
        <v>244857.09</v>
      </c>
      <c r="L23" s="27" t="s">
        <v>100</v>
      </c>
      <c r="M23" s="26">
        <v>400841.38</v>
      </c>
    </row>
    <row r="24" spans="1:15" x14ac:dyDescent="0.25">
      <c r="A24" s="32"/>
      <c r="B24" s="40" t="s">
        <v>112</v>
      </c>
      <c r="C24" s="47">
        <v>338020</v>
      </c>
      <c r="D24" s="47">
        <v>-80061.31</v>
      </c>
      <c r="E24" s="47">
        <v>257958.69</v>
      </c>
      <c r="F24" s="47">
        <v>176680.91</v>
      </c>
      <c r="G24" s="47">
        <v>79018.820000000007</v>
      </c>
      <c r="H24" s="33">
        <f t="shared" si="4"/>
        <v>81277.78</v>
      </c>
      <c r="I24" s="26">
        <v>176680.91</v>
      </c>
      <c r="J24" s="27" t="s">
        <v>100</v>
      </c>
      <c r="K24" s="26">
        <v>79018.820000000007</v>
      </c>
      <c r="L24" s="27" t="s">
        <v>100</v>
      </c>
      <c r="M24" s="26">
        <v>81277.78</v>
      </c>
    </row>
    <row r="25" spans="1:15" x14ac:dyDescent="0.25">
      <c r="A25" s="32"/>
      <c r="B25" s="40" t="s">
        <v>113</v>
      </c>
      <c r="C25" s="47">
        <v>432000</v>
      </c>
      <c r="D25" s="47">
        <v>0</v>
      </c>
      <c r="E25" s="47">
        <v>432000</v>
      </c>
      <c r="F25" s="47">
        <v>221636.16</v>
      </c>
      <c r="G25" s="47">
        <v>221636.16</v>
      </c>
      <c r="H25" s="33">
        <f t="shared" si="4"/>
        <v>210363.84</v>
      </c>
      <c r="I25" s="26">
        <v>221636.16</v>
      </c>
      <c r="J25" s="27" t="s">
        <v>100</v>
      </c>
      <c r="K25" s="26">
        <v>221636.16</v>
      </c>
      <c r="L25" s="27" t="s">
        <v>100</v>
      </c>
      <c r="M25" s="26">
        <v>210363.84</v>
      </c>
    </row>
    <row r="26" spans="1:15" x14ac:dyDescent="0.25">
      <c r="A26" s="32"/>
      <c r="B26" s="40" t="s">
        <v>114</v>
      </c>
      <c r="C26" s="47">
        <v>673804</v>
      </c>
      <c r="D26" s="47">
        <v>190938.68</v>
      </c>
      <c r="E26" s="47">
        <v>864742.68</v>
      </c>
      <c r="F26" s="47">
        <v>324742.68</v>
      </c>
      <c r="G26" s="47">
        <v>295325.49</v>
      </c>
      <c r="H26" s="33">
        <f t="shared" si="4"/>
        <v>540000</v>
      </c>
      <c r="I26" s="26">
        <v>324742.68</v>
      </c>
      <c r="J26" s="27" t="s">
        <v>100</v>
      </c>
      <c r="K26" s="26">
        <v>295325.49</v>
      </c>
      <c r="L26" s="27" t="s">
        <v>100</v>
      </c>
      <c r="M26" s="26">
        <v>540000</v>
      </c>
    </row>
    <row r="27" spans="1:15" x14ac:dyDescent="0.25">
      <c r="A27" s="32"/>
      <c r="B27" s="40" t="s">
        <v>115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33">
        <f t="shared" si="4"/>
        <v>0</v>
      </c>
      <c r="I27" s="26">
        <v>0</v>
      </c>
      <c r="J27" s="27" t="s">
        <v>100</v>
      </c>
      <c r="K27" s="26">
        <v>0</v>
      </c>
      <c r="L27" s="27" t="s">
        <v>100</v>
      </c>
      <c r="M27" s="26">
        <v>0</v>
      </c>
    </row>
    <row r="28" spans="1:15" s="5" customFormat="1" x14ac:dyDescent="0.25">
      <c r="A28" s="32"/>
      <c r="B28" s="40" t="s">
        <v>116</v>
      </c>
      <c r="C28" s="47">
        <v>1129041</v>
      </c>
      <c r="D28" s="47">
        <v>-239336.99</v>
      </c>
      <c r="E28" s="47">
        <v>889704.01</v>
      </c>
      <c r="F28" s="47">
        <v>342649.48</v>
      </c>
      <c r="G28" s="47">
        <v>138009.42000000001</v>
      </c>
      <c r="H28" s="33">
        <f t="shared" si="4"/>
        <v>547054.53</v>
      </c>
      <c r="I28" s="26">
        <v>342649.48</v>
      </c>
      <c r="J28" s="27" t="s">
        <v>100</v>
      </c>
      <c r="K28" s="26">
        <v>138009.42000000001</v>
      </c>
      <c r="L28" s="27" t="s">
        <v>100</v>
      </c>
      <c r="M28" s="26">
        <v>547054.53</v>
      </c>
    </row>
    <row r="29" spans="1:15" x14ac:dyDescent="0.25">
      <c r="A29" s="69" t="s">
        <v>31</v>
      </c>
      <c r="B29" s="70"/>
      <c r="C29" s="46">
        <f>SUM(C30:C38)</f>
        <v>14146936</v>
      </c>
      <c r="D29" s="46">
        <f>SUM(D30:D38)</f>
        <v>65882.360000000015</v>
      </c>
      <c r="E29" s="46">
        <f>SUM(E30:E38)</f>
        <v>14212818.359999999</v>
      </c>
      <c r="F29" s="46">
        <f>SUM(F30:F38)</f>
        <v>4765896.2799999993</v>
      </c>
      <c r="G29" s="46">
        <f t="shared" ref="G29:H29" si="5">SUM(G30:G38)</f>
        <v>4401531.3</v>
      </c>
      <c r="H29" s="31">
        <f t="shared" si="5"/>
        <v>9446922.0800000001</v>
      </c>
      <c r="I29" s="7">
        <f>+F29-G29</f>
        <v>364364.97999999952</v>
      </c>
    </row>
    <row r="30" spans="1:15" x14ac:dyDescent="0.25">
      <c r="A30" s="32"/>
      <c r="B30" s="40" t="s">
        <v>117</v>
      </c>
      <c r="C30" s="47">
        <v>1104020</v>
      </c>
      <c r="D30" s="47">
        <v>266223.76</v>
      </c>
      <c r="E30" s="47">
        <v>1370243.76</v>
      </c>
      <c r="F30" s="47">
        <v>684249.06</v>
      </c>
      <c r="G30" s="47">
        <v>684249.06</v>
      </c>
      <c r="H30" s="33">
        <f t="shared" ref="H30:H38" si="6">+E30-F30</f>
        <v>685994.7</v>
      </c>
      <c r="I30" s="26">
        <v>684249.06</v>
      </c>
      <c r="J30" s="27" t="s">
        <v>100</v>
      </c>
      <c r="K30" s="26">
        <v>684249.06</v>
      </c>
      <c r="L30" s="27" t="s">
        <v>100</v>
      </c>
      <c r="M30" s="26">
        <v>685994.7</v>
      </c>
    </row>
    <row r="31" spans="1:15" x14ac:dyDescent="0.25">
      <c r="A31" s="32"/>
      <c r="B31" s="40" t="s">
        <v>118</v>
      </c>
      <c r="C31" s="47">
        <v>1838649</v>
      </c>
      <c r="D31" s="47">
        <v>75212.179999999993</v>
      </c>
      <c r="E31" s="47">
        <v>1913861.18</v>
      </c>
      <c r="F31" s="47">
        <v>641372.91</v>
      </c>
      <c r="G31" s="47">
        <v>638762.91</v>
      </c>
      <c r="H31" s="33">
        <f t="shared" si="6"/>
        <v>1272488.27</v>
      </c>
      <c r="I31" s="26">
        <v>641372.91</v>
      </c>
      <c r="J31" s="27" t="s">
        <v>100</v>
      </c>
      <c r="K31" s="26">
        <v>638762.91</v>
      </c>
      <c r="L31" s="27" t="s">
        <v>100</v>
      </c>
      <c r="M31" s="26">
        <v>1272488.27</v>
      </c>
    </row>
    <row r="32" spans="1:15" x14ac:dyDescent="0.25">
      <c r="A32" s="32"/>
      <c r="B32" s="40" t="s">
        <v>119</v>
      </c>
      <c r="C32" s="47">
        <v>3464996</v>
      </c>
      <c r="D32" s="47">
        <v>-160824.6</v>
      </c>
      <c r="E32" s="47">
        <v>3304171.4</v>
      </c>
      <c r="F32" s="47">
        <v>1392823.03</v>
      </c>
      <c r="G32" s="47">
        <v>1377634.43</v>
      </c>
      <c r="H32" s="33">
        <f t="shared" si="6"/>
        <v>1911348.3699999999</v>
      </c>
      <c r="I32" s="26">
        <v>1392823.03</v>
      </c>
      <c r="J32" s="27" t="s">
        <v>100</v>
      </c>
      <c r="K32" s="26">
        <v>1377634.43</v>
      </c>
      <c r="L32" s="27" t="s">
        <v>100</v>
      </c>
      <c r="M32" s="26">
        <v>1911348.37</v>
      </c>
    </row>
    <row r="33" spans="1:13" x14ac:dyDescent="0.25">
      <c r="A33" s="32"/>
      <c r="B33" s="40" t="s">
        <v>120</v>
      </c>
      <c r="C33" s="47">
        <v>1035000</v>
      </c>
      <c r="D33" s="47">
        <v>5491.43</v>
      </c>
      <c r="E33" s="47">
        <v>1040491.43</v>
      </c>
      <c r="F33" s="47">
        <v>5491.43</v>
      </c>
      <c r="G33" s="47">
        <v>5491.43</v>
      </c>
      <c r="H33" s="33">
        <f t="shared" si="6"/>
        <v>1035000</v>
      </c>
      <c r="I33" s="26">
        <v>5491.43</v>
      </c>
      <c r="J33" s="27" t="s">
        <v>100</v>
      </c>
      <c r="K33" s="26">
        <v>5491.43</v>
      </c>
      <c r="L33" s="27" t="s">
        <v>100</v>
      </c>
      <c r="M33" s="26">
        <v>1035000</v>
      </c>
    </row>
    <row r="34" spans="1:13" x14ac:dyDescent="0.25">
      <c r="A34" s="32"/>
      <c r="B34" s="40" t="s">
        <v>121</v>
      </c>
      <c r="C34" s="47">
        <v>1974716</v>
      </c>
      <c r="D34" s="47">
        <v>93336.94</v>
      </c>
      <c r="E34" s="47">
        <v>2068052.94</v>
      </c>
      <c r="F34" s="47">
        <v>787804.63</v>
      </c>
      <c r="G34" s="47">
        <v>597932.11</v>
      </c>
      <c r="H34" s="33">
        <f t="shared" si="6"/>
        <v>1280248.31</v>
      </c>
      <c r="I34" s="26">
        <v>787804.63</v>
      </c>
      <c r="J34" s="27" t="s">
        <v>100</v>
      </c>
      <c r="K34" s="26">
        <v>597932.11</v>
      </c>
      <c r="L34" s="27" t="s">
        <v>100</v>
      </c>
      <c r="M34" s="26">
        <v>1280248.31</v>
      </c>
    </row>
    <row r="35" spans="1:13" x14ac:dyDescent="0.25">
      <c r="A35" s="32"/>
      <c r="B35" s="40" t="s">
        <v>122</v>
      </c>
      <c r="C35" s="47">
        <v>449510</v>
      </c>
      <c r="D35" s="47">
        <v>-16768.349999999999</v>
      </c>
      <c r="E35" s="47">
        <v>432741.65</v>
      </c>
      <c r="F35" s="47">
        <v>320801.05</v>
      </c>
      <c r="G35" s="47">
        <v>164678.82</v>
      </c>
      <c r="H35" s="33">
        <f t="shared" si="6"/>
        <v>111940.60000000003</v>
      </c>
      <c r="I35" s="26">
        <v>320801.05</v>
      </c>
      <c r="J35" s="27" t="s">
        <v>100</v>
      </c>
      <c r="K35" s="26">
        <v>164678.82</v>
      </c>
      <c r="L35" s="27" t="s">
        <v>100</v>
      </c>
      <c r="M35" s="26">
        <v>111940.6</v>
      </c>
    </row>
    <row r="36" spans="1:13" x14ac:dyDescent="0.25">
      <c r="A36" s="32"/>
      <c r="B36" s="40" t="s">
        <v>123</v>
      </c>
      <c r="C36" s="47">
        <v>208184</v>
      </c>
      <c r="D36" s="47">
        <v>8382.77</v>
      </c>
      <c r="E36" s="47">
        <v>216566.77</v>
      </c>
      <c r="F36" s="47">
        <v>49094.26</v>
      </c>
      <c r="G36" s="47">
        <v>48733.26</v>
      </c>
      <c r="H36" s="33">
        <f t="shared" si="6"/>
        <v>167472.50999999998</v>
      </c>
      <c r="I36" s="26">
        <v>49094.26</v>
      </c>
      <c r="J36" s="27" t="s">
        <v>100</v>
      </c>
      <c r="K36" s="26">
        <v>48733.26</v>
      </c>
      <c r="L36" s="27" t="s">
        <v>100</v>
      </c>
      <c r="M36" s="26">
        <v>167472.51</v>
      </c>
    </row>
    <row r="37" spans="1:13" x14ac:dyDescent="0.25">
      <c r="A37" s="32"/>
      <c r="B37" s="40" t="s">
        <v>124</v>
      </c>
      <c r="C37" s="47">
        <v>931470</v>
      </c>
      <c r="D37" s="47">
        <v>-157634.56</v>
      </c>
      <c r="E37" s="47">
        <v>773835.44</v>
      </c>
      <c r="F37" s="47">
        <v>216741.73</v>
      </c>
      <c r="G37" s="47">
        <v>216531.1</v>
      </c>
      <c r="H37" s="33">
        <f t="shared" si="6"/>
        <v>557093.71</v>
      </c>
      <c r="I37" s="26">
        <v>216741.73</v>
      </c>
      <c r="J37" s="27" t="s">
        <v>100</v>
      </c>
      <c r="K37" s="26">
        <v>216531.1</v>
      </c>
      <c r="L37" s="27" t="s">
        <v>100</v>
      </c>
      <c r="M37" s="26">
        <v>557093.71</v>
      </c>
    </row>
    <row r="38" spans="1:13" x14ac:dyDescent="0.25">
      <c r="A38" s="32"/>
      <c r="B38" s="40" t="s">
        <v>125</v>
      </c>
      <c r="C38" s="47">
        <v>3140391</v>
      </c>
      <c r="D38" s="47">
        <v>-47537.21</v>
      </c>
      <c r="E38" s="47">
        <v>3092853.79</v>
      </c>
      <c r="F38" s="47">
        <v>667518.18000000005</v>
      </c>
      <c r="G38" s="47">
        <v>667518.18000000005</v>
      </c>
      <c r="H38" s="33">
        <f t="shared" si="6"/>
        <v>2425335.61</v>
      </c>
      <c r="I38" s="26">
        <v>667518.18000000005</v>
      </c>
      <c r="J38" s="27" t="s">
        <v>100</v>
      </c>
      <c r="K38" s="26">
        <v>667518.18000000005</v>
      </c>
      <c r="L38" s="27" t="s">
        <v>100</v>
      </c>
      <c r="M38" s="26">
        <v>2425335.61</v>
      </c>
    </row>
    <row r="39" spans="1:13" x14ac:dyDescent="0.25">
      <c r="A39" s="69" t="s">
        <v>32</v>
      </c>
      <c r="B39" s="70"/>
      <c r="C39" s="46">
        <f>SUM(C40:C48)</f>
        <v>819609</v>
      </c>
      <c r="D39" s="46">
        <f>SUM(D40:D48)</f>
        <v>386.2</v>
      </c>
      <c r="E39" s="46">
        <f>SUM(E40:E48)</f>
        <v>819995.2</v>
      </c>
      <c r="F39" s="46">
        <f>SUM(F40:F48)</f>
        <v>91875.199999999997</v>
      </c>
      <c r="G39" s="46">
        <f>SUM(G40:G47)</f>
        <v>89875.199999999997</v>
      </c>
      <c r="H39" s="31">
        <f>SUM(H40:H47)</f>
        <v>728120</v>
      </c>
      <c r="I39" s="7">
        <f>+F39-G39</f>
        <v>2000</v>
      </c>
    </row>
    <row r="40" spans="1:13" x14ac:dyDescent="0.25">
      <c r="A40" s="32"/>
      <c r="B40" s="34" t="s">
        <v>126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33">
        <f t="shared" ref="H40:H48" si="7">+E40-F40</f>
        <v>0</v>
      </c>
      <c r="I40" s="26">
        <v>0</v>
      </c>
      <c r="J40" s="27" t="s">
        <v>100</v>
      </c>
      <c r="K40" s="26">
        <v>0</v>
      </c>
      <c r="L40" s="27" t="s">
        <v>100</v>
      </c>
      <c r="M40" s="26">
        <v>0</v>
      </c>
    </row>
    <row r="41" spans="1:13" x14ac:dyDescent="0.25">
      <c r="A41" s="32"/>
      <c r="B41" s="34" t="s">
        <v>127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33">
        <f t="shared" si="7"/>
        <v>0</v>
      </c>
      <c r="I41" s="26">
        <v>0</v>
      </c>
      <c r="J41" s="27" t="s">
        <v>100</v>
      </c>
      <c r="K41" s="26">
        <v>0</v>
      </c>
      <c r="L41" s="27" t="s">
        <v>100</v>
      </c>
      <c r="M41" s="26">
        <v>0</v>
      </c>
    </row>
    <row r="42" spans="1:13" x14ac:dyDescent="0.25">
      <c r="A42" s="32"/>
      <c r="B42" s="34" t="s">
        <v>128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33">
        <f t="shared" si="7"/>
        <v>0</v>
      </c>
      <c r="I42" s="26">
        <v>0</v>
      </c>
      <c r="J42" s="27" t="s">
        <v>100</v>
      </c>
      <c r="K42" s="26">
        <v>0</v>
      </c>
      <c r="L42" s="27" t="s">
        <v>100</v>
      </c>
      <c r="M42" s="26">
        <v>0</v>
      </c>
    </row>
    <row r="43" spans="1:13" x14ac:dyDescent="0.25">
      <c r="A43" s="32"/>
      <c r="B43" s="34" t="s">
        <v>129</v>
      </c>
      <c r="C43" s="47">
        <v>819609</v>
      </c>
      <c r="D43" s="47">
        <v>386.2</v>
      </c>
      <c r="E43" s="47">
        <v>819995.2</v>
      </c>
      <c r="F43" s="47">
        <v>91875.199999999997</v>
      </c>
      <c r="G43" s="47">
        <v>89875.199999999997</v>
      </c>
      <c r="H43" s="33">
        <f t="shared" si="7"/>
        <v>728120</v>
      </c>
      <c r="I43" s="26">
        <v>91875.199999999997</v>
      </c>
      <c r="J43" s="27" t="s">
        <v>100</v>
      </c>
      <c r="K43" s="26">
        <v>89875.199999999997</v>
      </c>
      <c r="L43" s="27" t="s">
        <v>100</v>
      </c>
      <c r="M43" s="26">
        <v>728120</v>
      </c>
    </row>
    <row r="44" spans="1:13" x14ac:dyDescent="0.25">
      <c r="A44" s="32"/>
      <c r="B44" s="34" t="s">
        <v>130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33">
        <f t="shared" si="7"/>
        <v>0</v>
      </c>
      <c r="I44" s="26">
        <v>0</v>
      </c>
      <c r="J44" s="27" t="s">
        <v>100</v>
      </c>
      <c r="K44" s="26">
        <v>0</v>
      </c>
      <c r="L44" s="27" t="s">
        <v>100</v>
      </c>
      <c r="M44" s="26">
        <v>0</v>
      </c>
    </row>
    <row r="45" spans="1:13" x14ac:dyDescent="0.25">
      <c r="A45" s="32"/>
      <c r="B45" s="34" t="s">
        <v>131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33">
        <f t="shared" si="7"/>
        <v>0</v>
      </c>
      <c r="I45" s="26">
        <v>0</v>
      </c>
      <c r="J45" s="27" t="s">
        <v>100</v>
      </c>
      <c r="K45" s="26">
        <v>0</v>
      </c>
      <c r="L45" s="27" t="s">
        <v>100</v>
      </c>
      <c r="M45" s="26">
        <v>0</v>
      </c>
    </row>
    <row r="46" spans="1:13" x14ac:dyDescent="0.25">
      <c r="A46" s="32"/>
      <c r="B46" s="34" t="s">
        <v>132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33">
        <f t="shared" si="7"/>
        <v>0</v>
      </c>
      <c r="I46" s="26">
        <v>0</v>
      </c>
      <c r="J46" s="27" t="s">
        <v>100</v>
      </c>
      <c r="K46" s="26">
        <v>0</v>
      </c>
      <c r="L46" s="27" t="s">
        <v>100</v>
      </c>
      <c r="M46" s="26">
        <v>0</v>
      </c>
    </row>
    <row r="47" spans="1:13" x14ac:dyDescent="0.25">
      <c r="A47" s="32"/>
      <c r="B47" s="34" t="s">
        <v>133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33">
        <f t="shared" si="7"/>
        <v>0</v>
      </c>
      <c r="I47" s="26">
        <v>0</v>
      </c>
      <c r="J47" s="27" t="s">
        <v>100</v>
      </c>
      <c r="K47" s="26">
        <v>0</v>
      </c>
      <c r="L47" s="27" t="s">
        <v>100</v>
      </c>
      <c r="M47" s="26">
        <v>0</v>
      </c>
    </row>
    <row r="48" spans="1:13" s="5" customFormat="1" x14ac:dyDescent="0.25">
      <c r="A48" s="32"/>
      <c r="B48" s="34" t="s">
        <v>134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33">
        <f t="shared" si="7"/>
        <v>0</v>
      </c>
      <c r="I48" s="26">
        <v>0</v>
      </c>
      <c r="J48" s="27" t="s">
        <v>100</v>
      </c>
      <c r="K48" s="26">
        <v>0</v>
      </c>
      <c r="L48" s="27" t="s">
        <v>100</v>
      </c>
      <c r="M48" s="26">
        <v>0</v>
      </c>
    </row>
    <row r="49" spans="1:13" x14ac:dyDescent="0.25">
      <c r="A49" s="69" t="s">
        <v>42</v>
      </c>
      <c r="B49" s="70"/>
      <c r="C49" s="46">
        <f t="shared" ref="C49:H49" si="8">SUM(C50:C58)</f>
        <v>3971516</v>
      </c>
      <c r="D49" s="46">
        <f t="shared" si="8"/>
        <v>16936.93</v>
      </c>
      <c r="E49" s="46">
        <f t="shared" si="8"/>
        <v>3988452.9299999997</v>
      </c>
      <c r="F49" s="46">
        <f t="shared" si="8"/>
        <v>30590.55</v>
      </c>
      <c r="G49" s="46">
        <f t="shared" si="8"/>
        <v>30443.42</v>
      </c>
      <c r="H49" s="31">
        <f t="shared" si="8"/>
        <v>3957862.38</v>
      </c>
      <c r="I49" s="7">
        <f>+F49-G49</f>
        <v>147.13000000000102</v>
      </c>
    </row>
    <row r="50" spans="1:13" x14ac:dyDescent="0.25">
      <c r="A50" s="32"/>
      <c r="B50" s="34" t="s">
        <v>135</v>
      </c>
      <c r="C50" s="47">
        <v>1977634</v>
      </c>
      <c r="D50" s="47">
        <v>16936.93</v>
      </c>
      <c r="E50" s="47">
        <v>1994570.93</v>
      </c>
      <c r="F50" s="47">
        <v>30590.55</v>
      </c>
      <c r="G50" s="47">
        <v>30443.42</v>
      </c>
      <c r="H50" s="33">
        <f t="shared" ref="H50:H58" si="9">+E50-F50</f>
        <v>1963980.38</v>
      </c>
      <c r="I50" s="26">
        <v>30590.55</v>
      </c>
      <c r="J50" s="27" t="s">
        <v>100</v>
      </c>
      <c r="K50" s="26">
        <v>30443.42</v>
      </c>
      <c r="L50" s="27" t="s">
        <v>100</v>
      </c>
      <c r="M50" s="26">
        <v>1963980.38</v>
      </c>
    </row>
    <row r="51" spans="1:13" x14ac:dyDescent="0.25">
      <c r="A51" s="32"/>
      <c r="B51" s="34" t="s">
        <v>136</v>
      </c>
      <c r="C51" s="47">
        <v>358297</v>
      </c>
      <c r="D51" s="47">
        <v>0</v>
      </c>
      <c r="E51" s="47">
        <v>358297</v>
      </c>
      <c r="F51" s="47">
        <v>0</v>
      </c>
      <c r="G51" s="47">
        <v>0</v>
      </c>
      <c r="H51" s="33">
        <f t="shared" si="9"/>
        <v>358297</v>
      </c>
      <c r="I51" s="26">
        <v>0</v>
      </c>
      <c r="J51" s="27" t="s">
        <v>100</v>
      </c>
      <c r="K51" s="26">
        <v>0</v>
      </c>
      <c r="L51" s="27" t="s">
        <v>100</v>
      </c>
      <c r="M51" s="26">
        <v>358297</v>
      </c>
    </row>
    <row r="52" spans="1:13" x14ac:dyDescent="0.25">
      <c r="A52" s="32"/>
      <c r="B52" s="34" t="s">
        <v>137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33">
        <f t="shared" si="9"/>
        <v>0</v>
      </c>
      <c r="I52" s="26">
        <v>0</v>
      </c>
      <c r="J52" s="27" t="s">
        <v>100</v>
      </c>
      <c r="K52" s="26">
        <v>0</v>
      </c>
      <c r="L52" s="27" t="s">
        <v>100</v>
      </c>
      <c r="M52" s="26">
        <v>0</v>
      </c>
    </row>
    <row r="53" spans="1:13" x14ac:dyDescent="0.25">
      <c r="A53" s="32"/>
      <c r="B53" s="34" t="s">
        <v>138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33">
        <f t="shared" si="9"/>
        <v>0</v>
      </c>
      <c r="I53" s="26">
        <v>0</v>
      </c>
      <c r="J53" s="27" t="s">
        <v>100</v>
      </c>
      <c r="K53" s="26">
        <v>0</v>
      </c>
      <c r="L53" s="27" t="s">
        <v>100</v>
      </c>
      <c r="M53" s="26">
        <v>0</v>
      </c>
    </row>
    <row r="54" spans="1:13" x14ac:dyDescent="0.25">
      <c r="A54" s="32"/>
      <c r="B54" s="34" t="s">
        <v>139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33">
        <f t="shared" si="9"/>
        <v>0</v>
      </c>
      <c r="I54" s="26">
        <v>0</v>
      </c>
      <c r="J54" s="27" t="s">
        <v>100</v>
      </c>
      <c r="K54" s="26">
        <v>0</v>
      </c>
      <c r="L54" s="27" t="s">
        <v>100</v>
      </c>
      <c r="M54" s="26">
        <v>0</v>
      </c>
    </row>
    <row r="55" spans="1:13" x14ac:dyDescent="0.25">
      <c r="A55" s="32"/>
      <c r="B55" s="34" t="s">
        <v>140</v>
      </c>
      <c r="C55" s="47">
        <v>1255295</v>
      </c>
      <c r="D55" s="47">
        <v>0</v>
      </c>
      <c r="E55" s="47">
        <v>1255295</v>
      </c>
      <c r="F55" s="47">
        <v>0</v>
      </c>
      <c r="G55" s="47">
        <v>0</v>
      </c>
      <c r="H55" s="33">
        <f t="shared" si="9"/>
        <v>1255295</v>
      </c>
      <c r="I55" s="26">
        <v>0</v>
      </c>
      <c r="J55" s="27" t="s">
        <v>100</v>
      </c>
      <c r="K55" s="26">
        <v>0</v>
      </c>
      <c r="L55" s="27" t="s">
        <v>100</v>
      </c>
      <c r="M55" s="26">
        <v>1255295</v>
      </c>
    </row>
    <row r="56" spans="1:13" x14ac:dyDescent="0.25">
      <c r="A56" s="32"/>
      <c r="B56" s="34" t="s">
        <v>141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33">
        <f t="shared" si="9"/>
        <v>0</v>
      </c>
      <c r="I56" s="26">
        <v>0</v>
      </c>
      <c r="J56" s="27" t="s">
        <v>100</v>
      </c>
      <c r="K56" s="26">
        <v>0</v>
      </c>
      <c r="L56" s="27" t="s">
        <v>100</v>
      </c>
      <c r="M56" s="26">
        <v>0</v>
      </c>
    </row>
    <row r="57" spans="1:13" x14ac:dyDescent="0.25">
      <c r="A57" s="32"/>
      <c r="B57" s="34" t="s">
        <v>142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33">
        <f t="shared" si="9"/>
        <v>0</v>
      </c>
      <c r="I57" s="26">
        <v>0</v>
      </c>
      <c r="J57" s="27" t="s">
        <v>100</v>
      </c>
      <c r="K57" s="26">
        <v>0</v>
      </c>
      <c r="L57" s="27" t="s">
        <v>100</v>
      </c>
      <c r="M57" s="26">
        <v>0</v>
      </c>
    </row>
    <row r="58" spans="1:13" x14ac:dyDescent="0.25">
      <c r="A58" s="32"/>
      <c r="B58" s="34" t="s">
        <v>143</v>
      </c>
      <c r="C58" s="47">
        <v>380290</v>
      </c>
      <c r="D58" s="47">
        <v>0</v>
      </c>
      <c r="E58" s="47">
        <v>380290</v>
      </c>
      <c r="F58" s="47">
        <v>0</v>
      </c>
      <c r="G58" s="47">
        <v>0</v>
      </c>
      <c r="H58" s="33">
        <f t="shared" si="9"/>
        <v>380290</v>
      </c>
      <c r="I58" s="26">
        <v>0</v>
      </c>
      <c r="J58" s="27" t="s">
        <v>100</v>
      </c>
      <c r="K58" s="26">
        <v>0</v>
      </c>
      <c r="L58" s="27" t="s">
        <v>100</v>
      </c>
      <c r="M58" s="26">
        <v>380290</v>
      </c>
    </row>
    <row r="59" spans="1:13" x14ac:dyDescent="0.25">
      <c r="A59" s="69" t="s">
        <v>52</v>
      </c>
      <c r="B59" s="70"/>
      <c r="C59" s="46">
        <f t="shared" ref="C59:H59" si="10">SUM(C60:C62)</f>
        <v>0</v>
      </c>
      <c r="D59" s="46">
        <f t="shared" si="10"/>
        <v>0</v>
      </c>
      <c r="E59" s="46">
        <f t="shared" si="10"/>
        <v>0</v>
      </c>
      <c r="F59" s="46">
        <f t="shared" si="10"/>
        <v>0</v>
      </c>
      <c r="G59" s="46">
        <f t="shared" si="10"/>
        <v>0</v>
      </c>
      <c r="H59" s="31">
        <f t="shared" si="10"/>
        <v>0</v>
      </c>
      <c r="I59" s="7">
        <f t="shared" ref="I59:I77" si="11">+F59-G59</f>
        <v>0</v>
      </c>
    </row>
    <row r="60" spans="1:13" x14ac:dyDescent="0.25">
      <c r="A60" s="32"/>
      <c r="B60" s="40" t="s">
        <v>144</v>
      </c>
      <c r="C60" s="47">
        <v>0</v>
      </c>
      <c r="D60" s="48" t="s">
        <v>100</v>
      </c>
      <c r="E60" s="47">
        <v>0</v>
      </c>
      <c r="F60" s="48" t="s">
        <v>100</v>
      </c>
      <c r="G60" s="47">
        <v>0</v>
      </c>
      <c r="H60" s="33" t="s">
        <v>100</v>
      </c>
      <c r="I60" s="26">
        <v>0</v>
      </c>
      <c r="J60" s="27" t="s">
        <v>100</v>
      </c>
      <c r="K60" s="26">
        <v>0</v>
      </c>
      <c r="L60" s="27" t="s">
        <v>100</v>
      </c>
      <c r="M60" s="26">
        <v>0</v>
      </c>
    </row>
    <row r="61" spans="1:13" x14ac:dyDescent="0.25">
      <c r="A61" s="32"/>
      <c r="B61" s="40" t="s">
        <v>145</v>
      </c>
      <c r="C61" s="47">
        <v>0</v>
      </c>
      <c r="D61" s="48" t="s">
        <v>100</v>
      </c>
      <c r="E61" s="47">
        <v>0</v>
      </c>
      <c r="F61" s="48" t="s">
        <v>100</v>
      </c>
      <c r="G61" s="47">
        <v>0</v>
      </c>
      <c r="H61" s="33" t="s">
        <v>100</v>
      </c>
      <c r="I61" s="26">
        <v>0</v>
      </c>
      <c r="J61" s="27" t="s">
        <v>100</v>
      </c>
      <c r="K61" s="26">
        <v>0</v>
      </c>
      <c r="L61" s="27" t="s">
        <v>100</v>
      </c>
      <c r="M61" s="26">
        <v>0</v>
      </c>
    </row>
    <row r="62" spans="1:13" x14ac:dyDescent="0.25">
      <c r="A62" s="32"/>
      <c r="B62" s="40" t="s">
        <v>146</v>
      </c>
      <c r="C62" s="47">
        <v>0</v>
      </c>
      <c r="D62" s="48" t="s">
        <v>100</v>
      </c>
      <c r="E62" s="47">
        <v>0</v>
      </c>
      <c r="F62" s="48" t="s">
        <v>100</v>
      </c>
      <c r="G62" s="47">
        <v>0</v>
      </c>
      <c r="H62" s="33" t="s">
        <v>100</v>
      </c>
      <c r="I62" s="26">
        <v>0</v>
      </c>
      <c r="J62" s="27" t="s">
        <v>100</v>
      </c>
      <c r="K62" s="26">
        <v>0</v>
      </c>
      <c r="L62" s="27" t="s">
        <v>100</v>
      </c>
      <c r="M62" s="26">
        <v>0</v>
      </c>
    </row>
    <row r="63" spans="1:13" x14ac:dyDescent="0.25">
      <c r="A63" s="69" t="s">
        <v>56</v>
      </c>
      <c r="B63" s="70"/>
      <c r="C63" s="46">
        <f>SUM(C64:C71)</f>
        <v>4943129</v>
      </c>
      <c r="D63" s="46">
        <f>SUM(D64:D71)</f>
        <v>0</v>
      </c>
      <c r="E63" s="46">
        <f>SUM(E64:E71)</f>
        <v>4943129</v>
      </c>
      <c r="F63" s="46">
        <f>SUM(F64:F71)</f>
        <v>0</v>
      </c>
      <c r="G63" s="46">
        <f t="shared" ref="G63" si="12">SUM(G64:G70)</f>
        <v>0</v>
      </c>
      <c r="H63" s="31">
        <f>SUM(H64:H71)</f>
        <v>4943129</v>
      </c>
      <c r="I63" s="7">
        <f t="shared" si="11"/>
        <v>0</v>
      </c>
    </row>
    <row r="64" spans="1:13" x14ac:dyDescent="0.25">
      <c r="A64" s="32"/>
      <c r="B64" s="34" t="s">
        <v>147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33">
        <f>+E64-F64</f>
        <v>0</v>
      </c>
      <c r="I64" s="26">
        <v>0</v>
      </c>
      <c r="J64" s="27" t="s">
        <v>100</v>
      </c>
      <c r="K64" s="26">
        <v>0</v>
      </c>
      <c r="L64" s="27" t="s">
        <v>100</v>
      </c>
      <c r="M64" s="26">
        <v>0</v>
      </c>
    </row>
    <row r="65" spans="1:13" x14ac:dyDescent="0.25">
      <c r="A65" s="32"/>
      <c r="B65" s="34" t="s">
        <v>148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33">
        <f t="shared" ref="H65:H71" si="13">+E65-F65</f>
        <v>0</v>
      </c>
      <c r="I65" s="26">
        <v>0</v>
      </c>
      <c r="J65" s="27" t="s">
        <v>100</v>
      </c>
      <c r="K65" s="26">
        <v>0</v>
      </c>
      <c r="L65" s="27" t="s">
        <v>100</v>
      </c>
      <c r="M65" s="26">
        <v>0</v>
      </c>
    </row>
    <row r="66" spans="1:13" x14ac:dyDescent="0.25">
      <c r="A66" s="32"/>
      <c r="B66" s="34" t="s">
        <v>149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33">
        <f t="shared" si="13"/>
        <v>0</v>
      </c>
      <c r="I66" s="26">
        <v>0</v>
      </c>
      <c r="J66" s="27" t="s">
        <v>100</v>
      </c>
      <c r="K66" s="26">
        <v>0</v>
      </c>
      <c r="L66" s="27" t="s">
        <v>100</v>
      </c>
      <c r="M66" s="26">
        <v>0</v>
      </c>
    </row>
    <row r="67" spans="1:13" x14ac:dyDescent="0.25">
      <c r="A67" s="32"/>
      <c r="B67" s="34" t="s">
        <v>150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33">
        <f t="shared" si="13"/>
        <v>0</v>
      </c>
      <c r="I67" s="26">
        <v>0</v>
      </c>
      <c r="J67" s="27" t="s">
        <v>100</v>
      </c>
      <c r="K67" s="26">
        <v>0</v>
      </c>
      <c r="L67" s="27" t="s">
        <v>100</v>
      </c>
      <c r="M67" s="26">
        <v>0</v>
      </c>
    </row>
    <row r="68" spans="1:13" x14ac:dyDescent="0.25">
      <c r="A68" s="32"/>
      <c r="B68" s="34" t="s">
        <v>151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33">
        <f t="shared" si="13"/>
        <v>0</v>
      </c>
      <c r="I68" s="26">
        <v>0</v>
      </c>
      <c r="J68" s="27" t="s">
        <v>100</v>
      </c>
      <c r="K68" s="26">
        <v>0</v>
      </c>
      <c r="L68" s="27" t="s">
        <v>100</v>
      </c>
      <c r="M68" s="26">
        <v>0</v>
      </c>
    </row>
    <row r="69" spans="1:13" x14ac:dyDescent="0.25">
      <c r="A69" s="32"/>
      <c r="B69" s="34" t="s">
        <v>152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33">
        <f t="shared" si="13"/>
        <v>0</v>
      </c>
      <c r="I69" s="26">
        <v>0</v>
      </c>
      <c r="J69" s="27" t="s">
        <v>100</v>
      </c>
      <c r="K69" s="26">
        <v>0</v>
      </c>
      <c r="L69" s="27" t="s">
        <v>100</v>
      </c>
      <c r="M69" s="26">
        <v>0</v>
      </c>
    </row>
    <row r="70" spans="1:13" x14ac:dyDescent="0.25">
      <c r="A70" s="32"/>
      <c r="B70" s="34" t="s">
        <v>153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33">
        <f t="shared" si="13"/>
        <v>0</v>
      </c>
      <c r="I70" s="26">
        <v>0</v>
      </c>
      <c r="J70" s="27" t="s">
        <v>100</v>
      </c>
      <c r="K70" s="26">
        <v>0</v>
      </c>
      <c r="L70" s="27" t="s">
        <v>100</v>
      </c>
      <c r="M70" s="26">
        <v>0</v>
      </c>
    </row>
    <row r="71" spans="1:13" s="5" customFormat="1" x14ac:dyDescent="0.25">
      <c r="A71" s="32"/>
      <c r="B71" s="34" t="s">
        <v>154</v>
      </c>
      <c r="C71" s="47">
        <v>4943129</v>
      </c>
      <c r="D71" s="47">
        <v>0</v>
      </c>
      <c r="E71" s="47">
        <v>4943129</v>
      </c>
      <c r="F71" s="47">
        <v>0</v>
      </c>
      <c r="G71" s="47">
        <v>0</v>
      </c>
      <c r="H71" s="33">
        <f t="shared" si="13"/>
        <v>4943129</v>
      </c>
      <c r="I71" s="26">
        <v>0</v>
      </c>
      <c r="J71" s="27" t="s">
        <v>100</v>
      </c>
      <c r="K71" s="26">
        <v>0</v>
      </c>
      <c r="L71" s="27" t="s">
        <v>100</v>
      </c>
      <c r="M71" s="26">
        <v>4943129</v>
      </c>
    </row>
    <row r="72" spans="1:13" x14ac:dyDescent="0.25">
      <c r="A72" s="69" t="s">
        <v>64</v>
      </c>
      <c r="B72" s="70"/>
      <c r="C72" s="46">
        <f t="shared" ref="C72:H72" si="14">SUM(C73:C75)</f>
        <v>0</v>
      </c>
      <c r="D72" s="46">
        <f t="shared" si="14"/>
        <v>0</v>
      </c>
      <c r="E72" s="46">
        <f t="shared" si="14"/>
        <v>0</v>
      </c>
      <c r="F72" s="46">
        <f t="shared" si="14"/>
        <v>0</v>
      </c>
      <c r="G72" s="46">
        <f t="shared" si="14"/>
        <v>0</v>
      </c>
      <c r="H72" s="31">
        <f t="shared" si="14"/>
        <v>0</v>
      </c>
      <c r="I72" s="7">
        <f t="shared" si="11"/>
        <v>0</v>
      </c>
    </row>
    <row r="73" spans="1:13" x14ac:dyDescent="0.25">
      <c r="A73" s="32"/>
      <c r="B73" s="40" t="s">
        <v>65</v>
      </c>
      <c r="C73" s="35">
        <v>0</v>
      </c>
      <c r="D73" s="35">
        <v>0</v>
      </c>
      <c r="E73" s="36">
        <f t="shared" ref="E73:E75" si="15">SUM(C73,D73)</f>
        <v>0</v>
      </c>
      <c r="F73" s="35">
        <v>0</v>
      </c>
      <c r="G73" s="35">
        <v>0</v>
      </c>
      <c r="H73" s="33">
        <f t="shared" ref="H73:H75" si="16">SUM(E73-F73)</f>
        <v>0</v>
      </c>
      <c r="I73" s="7">
        <f t="shared" si="11"/>
        <v>0</v>
      </c>
    </row>
    <row r="74" spans="1:13" x14ac:dyDescent="0.25">
      <c r="A74" s="32"/>
      <c r="B74" s="40" t="s">
        <v>66</v>
      </c>
      <c r="C74" s="35">
        <v>0</v>
      </c>
      <c r="D74" s="35">
        <v>0</v>
      </c>
      <c r="E74" s="36">
        <f t="shared" si="15"/>
        <v>0</v>
      </c>
      <c r="F74" s="35">
        <v>0</v>
      </c>
      <c r="G74" s="35">
        <v>0</v>
      </c>
      <c r="H74" s="33">
        <f t="shared" si="16"/>
        <v>0</v>
      </c>
      <c r="I74" s="7">
        <f t="shared" si="11"/>
        <v>0</v>
      </c>
    </row>
    <row r="75" spans="1:13" x14ac:dyDescent="0.25">
      <c r="A75" s="32"/>
      <c r="B75" s="40" t="s">
        <v>67</v>
      </c>
      <c r="C75" s="35">
        <v>0</v>
      </c>
      <c r="D75" s="35">
        <v>0</v>
      </c>
      <c r="E75" s="36">
        <f t="shared" si="15"/>
        <v>0</v>
      </c>
      <c r="F75" s="35">
        <v>0</v>
      </c>
      <c r="G75" s="35">
        <v>0</v>
      </c>
      <c r="H75" s="33">
        <f t="shared" si="16"/>
        <v>0</v>
      </c>
      <c r="I75" s="7">
        <f t="shared" si="11"/>
        <v>0</v>
      </c>
    </row>
    <row r="76" spans="1:13" x14ac:dyDescent="0.25">
      <c r="A76" s="69" t="s">
        <v>68</v>
      </c>
      <c r="B76" s="70"/>
      <c r="C76" s="46">
        <f t="shared" ref="C76:H76" si="17">SUM(C77:C83)</f>
        <v>0</v>
      </c>
      <c r="D76" s="46">
        <f t="shared" si="17"/>
        <v>0</v>
      </c>
      <c r="E76" s="46">
        <f t="shared" si="17"/>
        <v>0</v>
      </c>
      <c r="F76" s="46">
        <f t="shared" si="17"/>
        <v>0</v>
      </c>
      <c r="G76" s="46">
        <f t="shared" si="17"/>
        <v>0</v>
      </c>
      <c r="H76" s="31">
        <f t="shared" si="17"/>
        <v>0</v>
      </c>
      <c r="I76" s="7">
        <f t="shared" si="11"/>
        <v>0</v>
      </c>
    </row>
    <row r="77" spans="1:13" x14ac:dyDescent="0.25">
      <c r="A77" s="32"/>
      <c r="B77" s="40" t="s">
        <v>69</v>
      </c>
      <c r="C77" s="35">
        <v>0</v>
      </c>
      <c r="D77" s="49">
        <v>0</v>
      </c>
      <c r="E77" s="36">
        <f t="shared" ref="E77:E83" si="18">SUM(C77,D77)</f>
        <v>0</v>
      </c>
      <c r="F77" s="49">
        <v>0</v>
      </c>
      <c r="G77" s="49">
        <v>0</v>
      </c>
      <c r="H77" s="33">
        <f>SUM(E77-F77)</f>
        <v>0</v>
      </c>
      <c r="I77" s="7">
        <f t="shared" si="11"/>
        <v>0</v>
      </c>
    </row>
    <row r="78" spans="1:13" x14ac:dyDescent="0.25">
      <c r="A78" s="32"/>
      <c r="B78" s="40" t="s">
        <v>70</v>
      </c>
      <c r="C78" s="35">
        <v>0</v>
      </c>
      <c r="D78" s="49">
        <v>0</v>
      </c>
      <c r="E78" s="36">
        <f t="shared" si="18"/>
        <v>0</v>
      </c>
      <c r="F78" s="49">
        <v>0</v>
      </c>
      <c r="G78" s="49">
        <v>0</v>
      </c>
      <c r="H78" s="33">
        <f t="shared" ref="H78:H83" si="19">SUM(E78-F78)</f>
        <v>0</v>
      </c>
      <c r="I78" s="7">
        <f t="shared" ref="I78:I132" si="20">+F78-G78</f>
        <v>0</v>
      </c>
    </row>
    <row r="79" spans="1:13" x14ac:dyDescent="0.25">
      <c r="A79" s="32"/>
      <c r="B79" s="40" t="s">
        <v>71</v>
      </c>
      <c r="C79" s="35">
        <v>0</v>
      </c>
      <c r="D79" s="49">
        <v>0</v>
      </c>
      <c r="E79" s="36">
        <f t="shared" si="18"/>
        <v>0</v>
      </c>
      <c r="F79" s="49">
        <v>0</v>
      </c>
      <c r="G79" s="49">
        <v>0</v>
      </c>
      <c r="H79" s="33">
        <f t="shared" si="19"/>
        <v>0</v>
      </c>
      <c r="I79" s="7">
        <f t="shared" si="20"/>
        <v>0</v>
      </c>
    </row>
    <row r="80" spans="1:13" x14ac:dyDescent="0.25">
      <c r="A80" s="32"/>
      <c r="B80" s="40" t="s">
        <v>72</v>
      </c>
      <c r="C80" s="49">
        <v>0</v>
      </c>
      <c r="D80" s="49">
        <v>0</v>
      </c>
      <c r="E80" s="36">
        <f t="shared" si="18"/>
        <v>0</v>
      </c>
      <c r="F80" s="49">
        <v>0</v>
      </c>
      <c r="G80" s="49">
        <v>0</v>
      </c>
      <c r="H80" s="33">
        <f t="shared" si="19"/>
        <v>0</v>
      </c>
      <c r="I80" s="7">
        <f t="shared" si="20"/>
        <v>0</v>
      </c>
    </row>
    <row r="81" spans="1:13" x14ac:dyDescent="0.25">
      <c r="A81" s="32"/>
      <c r="B81" s="40" t="s">
        <v>73</v>
      </c>
      <c r="C81" s="49">
        <v>0</v>
      </c>
      <c r="D81" s="49">
        <v>0</v>
      </c>
      <c r="E81" s="36">
        <f t="shared" si="18"/>
        <v>0</v>
      </c>
      <c r="F81" s="49">
        <v>0</v>
      </c>
      <c r="G81" s="49">
        <v>0</v>
      </c>
      <c r="H81" s="33">
        <f t="shared" si="19"/>
        <v>0</v>
      </c>
      <c r="I81" s="7">
        <f t="shared" si="20"/>
        <v>0</v>
      </c>
    </row>
    <row r="82" spans="1:13" x14ac:dyDescent="0.25">
      <c r="A82" s="32"/>
      <c r="B82" s="40" t="s">
        <v>74</v>
      </c>
      <c r="C82" s="49">
        <v>0</v>
      </c>
      <c r="D82" s="49">
        <v>0</v>
      </c>
      <c r="E82" s="36">
        <f t="shared" si="18"/>
        <v>0</v>
      </c>
      <c r="F82" s="49">
        <v>0</v>
      </c>
      <c r="G82" s="49">
        <v>0</v>
      </c>
      <c r="H82" s="33">
        <f t="shared" si="19"/>
        <v>0</v>
      </c>
      <c r="I82" s="7">
        <f t="shared" si="20"/>
        <v>0</v>
      </c>
    </row>
    <row r="83" spans="1:13" x14ac:dyDescent="0.25">
      <c r="A83" s="32"/>
      <c r="B83" s="40" t="s">
        <v>75</v>
      </c>
      <c r="C83" s="49">
        <v>0</v>
      </c>
      <c r="D83" s="49">
        <v>0</v>
      </c>
      <c r="E83" s="36">
        <f t="shared" si="18"/>
        <v>0</v>
      </c>
      <c r="F83" s="49">
        <v>0</v>
      </c>
      <c r="G83" s="49">
        <v>0</v>
      </c>
      <c r="H83" s="33">
        <f t="shared" si="19"/>
        <v>0</v>
      </c>
      <c r="I83" s="7">
        <f t="shared" si="20"/>
        <v>0</v>
      </c>
    </row>
    <row r="84" spans="1:13" x14ac:dyDescent="0.25">
      <c r="A84" s="71"/>
      <c r="B84" s="72"/>
      <c r="C84" s="45"/>
      <c r="D84" s="45"/>
      <c r="E84" s="36"/>
      <c r="F84" s="45"/>
      <c r="G84" s="45"/>
      <c r="H84" s="30"/>
      <c r="I84" s="7">
        <f t="shared" si="20"/>
        <v>0</v>
      </c>
    </row>
    <row r="85" spans="1:13" x14ac:dyDescent="0.25">
      <c r="A85" s="69" t="s">
        <v>76</v>
      </c>
      <c r="B85" s="70"/>
      <c r="C85" s="46">
        <f t="shared" ref="C85:H85" si="21">SUM(C87,C95,C105,C115,C125,C135,C139,C147,C151)</f>
        <v>28800643</v>
      </c>
      <c r="D85" s="46">
        <f t="shared" si="21"/>
        <v>3276220.6</v>
      </c>
      <c r="E85" s="46">
        <f t="shared" si="21"/>
        <v>32076863.600000001</v>
      </c>
      <c r="F85" s="46">
        <f t="shared" si="21"/>
        <v>12545071.310000001</v>
      </c>
      <c r="G85" s="46">
        <f t="shared" si="21"/>
        <v>12403847.66</v>
      </c>
      <c r="H85" s="31">
        <f t="shared" si="21"/>
        <v>19531792.289999999</v>
      </c>
      <c r="I85" s="7">
        <f t="shared" si="20"/>
        <v>141223.65000000037</v>
      </c>
    </row>
    <row r="86" spans="1:13" x14ac:dyDescent="0.25">
      <c r="A86" s="29"/>
      <c r="B86" s="39"/>
      <c r="C86" s="45"/>
      <c r="D86" s="45"/>
      <c r="E86" s="45"/>
      <c r="F86" s="45"/>
      <c r="G86" s="45"/>
      <c r="H86" s="30"/>
      <c r="I86" s="7">
        <f t="shared" si="20"/>
        <v>0</v>
      </c>
    </row>
    <row r="87" spans="1:13" x14ac:dyDescent="0.25">
      <c r="A87" s="69" t="s">
        <v>13</v>
      </c>
      <c r="B87" s="70"/>
      <c r="C87" s="46">
        <f t="shared" ref="C87:H87" si="22">SUM(C88:C94)</f>
        <v>27175901</v>
      </c>
      <c r="D87" s="46">
        <f t="shared" si="22"/>
        <v>3234654</v>
      </c>
      <c r="E87" s="46">
        <f t="shared" si="22"/>
        <v>30410555</v>
      </c>
      <c r="F87" s="46">
        <f t="shared" si="22"/>
        <v>11834523.5</v>
      </c>
      <c r="G87" s="46">
        <f t="shared" si="22"/>
        <v>11764715.710000001</v>
      </c>
      <c r="H87" s="31">
        <f t="shared" si="22"/>
        <v>18576031.5</v>
      </c>
      <c r="I87" s="7">
        <f>+F87-G87</f>
        <v>69807.789999999106</v>
      </c>
    </row>
    <row r="88" spans="1:13" x14ac:dyDescent="0.25">
      <c r="A88" s="32"/>
      <c r="B88" s="40" t="s">
        <v>14</v>
      </c>
      <c r="C88" s="47">
        <v>18469848</v>
      </c>
      <c r="D88" s="47">
        <v>3234654</v>
      </c>
      <c r="E88" s="47">
        <v>21704502</v>
      </c>
      <c r="F88" s="47">
        <v>9502505</v>
      </c>
      <c r="G88" s="47">
        <v>9470197</v>
      </c>
      <c r="H88" s="33">
        <f t="shared" ref="H88:H134" si="23">SUM(E88-F88)</f>
        <v>12201997</v>
      </c>
      <c r="I88" s="26">
        <v>9502505</v>
      </c>
      <c r="J88" s="27" t="s">
        <v>100</v>
      </c>
      <c r="K88" s="26">
        <v>9470197</v>
      </c>
      <c r="L88" s="27" t="s">
        <v>100</v>
      </c>
      <c r="M88" s="26">
        <v>12201997</v>
      </c>
    </row>
    <row r="89" spans="1:13" x14ac:dyDescent="0.25">
      <c r="A89" s="32"/>
      <c r="B89" s="40" t="s">
        <v>15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33">
        <f t="shared" si="23"/>
        <v>0</v>
      </c>
      <c r="I89" s="26">
        <v>0</v>
      </c>
      <c r="J89" s="27" t="s">
        <v>100</v>
      </c>
      <c r="K89" s="26">
        <v>0</v>
      </c>
      <c r="L89" s="27" t="s">
        <v>100</v>
      </c>
      <c r="M89" s="26">
        <v>0</v>
      </c>
    </row>
    <row r="90" spans="1:13" x14ac:dyDescent="0.25">
      <c r="A90" s="32"/>
      <c r="B90" s="40" t="s">
        <v>16</v>
      </c>
      <c r="C90" s="47">
        <v>4201741</v>
      </c>
      <c r="D90" s="47">
        <v>0</v>
      </c>
      <c r="E90" s="47">
        <v>4201741</v>
      </c>
      <c r="F90" s="47">
        <v>762380.5</v>
      </c>
      <c r="G90" s="47">
        <v>724880.71</v>
      </c>
      <c r="H90" s="33">
        <f t="shared" si="23"/>
        <v>3439360.5</v>
      </c>
      <c r="I90" s="26">
        <v>762380.5</v>
      </c>
      <c r="J90" s="27" t="s">
        <v>100</v>
      </c>
      <c r="K90" s="26">
        <v>724880.71</v>
      </c>
      <c r="L90" s="27" t="s">
        <v>100</v>
      </c>
      <c r="M90" s="26">
        <v>3439360.5</v>
      </c>
    </row>
    <row r="91" spans="1:13" x14ac:dyDescent="0.25">
      <c r="A91" s="32"/>
      <c r="B91" s="40" t="s">
        <v>17</v>
      </c>
      <c r="C91" s="47">
        <v>4504312</v>
      </c>
      <c r="D91" s="47">
        <v>0</v>
      </c>
      <c r="E91" s="47">
        <v>4504312</v>
      </c>
      <c r="F91" s="47">
        <v>1569638</v>
      </c>
      <c r="G91" s="47">
        <v>1569638</v>
      </c>
      <c r="H91" s="33">
        <f t="shared" si="23"/>
        <v>2934674</v>
      </c>
      <c r="I91" s="26">
        <v>1569638</v>
      </c>
      <c r="J91" s="27" t="s">
        <v>100</v>
      </c>
      <c r="K91" s="26">
        <v>1569638</v>
      </c>
      <c r="L91" s="27" t="s">
        <v>100</v>
      </c>
      <c r="M91" s="26">
        <v>2934674</v>
      </c>
    </row>
    <row r="92" spans="1:13" x14ac:dyDescent="0.25">
      <c r="A92" s="32"/>
      <c r="B92" s="40" t="s">
        <v>18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33">
        <f t="shared" si="23"/>
        <v>0</v>
      </c>
      <c r="I92" s="26">
        <v>0</v>
      </c>
      <c r="J92" s="27" t="s">
        <v>100</v>
      </c>
      <c r="K92" s="26">
        <v>0</v>
      </c>
      <c r="L92" s="27" t="s">
        <v>100</v>
      </c>
      <c r="M92" s="26">
        <v>0</v>
      </c>
    </row>
    <row r="93" spans="1:13" x14ac:dyDescent="0.25">
      <c r="A93" s="32"/>
      <c r="B93" s="40" t="s">
        <v>19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33">
        <f t="shared" si="23"/>
        <v>0</v>
      </c>
      <c r="I93" s="26">
        <v>0</v>
      </c>
      <c r="J93" s="27" t="s">
        <v>100</v>
      </c>
      <c r="K93" s="26">
        <v>0</v>
      </c>
      <c r="L93" s="27" t="s">
        <v>100</v>
      </c>
      <c r="M93" s="26">
        <v>0</v>
      </c>
    </row>
    <row r="94" spans="1:13" x14ac:dyDescent="0.25">
      <c r="A94" s="32"/>
      <c r="B94" s="40" t="s">
        <v>20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33">
        <f t="shared" si="23"/>
        <v>0</v>
      </c>
      <c r="I94" s="26">
        <v>0</v>
      </c>
      <c r="J94" s="27" t="s">
        <v>100</v>
      </c>
      <c r="K94" s="26">
        <v>0</v>
      </c>
      <c r="L94" s="27" t="s">
        <v>100</v>
      </c>
      <c r="M94" s="26">
        <v>0</v>
      </c>
    </row>
    <row r="95" spans="1:13" x14ac:dyDescent="0.25">
      <c r="A95" s="69" t="s">
        <v>21</v>
      </c>
      <c r="B95" s="70"/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33">
        <f t="shared" ref="H95" si="24">SUM(H96:H104)</f>
        <v>0</v>
      </c>
      <c r="I95" s="7">
        <f>+F95-G95</f>
        <v>0</v>
      </c>
    </row>
    <row r="96" spans="1:13" x14ac:dyDescent="0.25">
      <c r="A96" s="32"/>
      <c r="B96" s="40" t="s">
        <v>22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33">
        <f t="shared" si="23"/>
        <v>0</v>
      </c>
      <c r="I96" s="12">
        <f t="shared" si="20"/>
        <v>0</v>
      </c>
    </row>
    <row r="97" spans="1:13" x14ac:dyDescent="0.25">
      <c r="A97" s="32"/>
      <c r="B97" s="40" t="s">
        <v>23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33">
        <f t="shared" si="23"/>
        <v>0</v>
      </c>
      <c r="I97" s="7">
        <f t="shared" si="20"/>
        <v>0</v>
      </c>
    </row>
    <row r="98" spans="1:13" x14ac:dyDescent="0.25">
      <c r="A98" s="32"/>
      <c r="B98" s="40" t="s">
        <v>24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33">
        <f t="shared" si="23"/>
        <v>0</v>
      </c>
      <c r="I98" s="7">
        <f t="shared" si="20"/>
        <v>0</v>
      </c>
    </row>
    <row r="99" spans="1:13" x14ac:dyDescent="0.25">
      <c r="A99" s="32"/>
      <c r="B99" s="40" t="s">
        <v>25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33">
        <f t="shared" si="23"/>
        <v>0</v>
      </c>
      <c r="I99" s="12">
        <f t="shared" si="20"/>
        <v>0</v>
      </c>
    </row>
    <row r="100" spans="1:13" x14ac:dyDescent="0.25">
      <c r="A100" s="32"/>
      <c r="B100" s="40" t="s">
        <v>26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33">
        <f t="shared" si="23"/>
        <v>0</v>
      </c>
      <c r="I100" s="12">
        <f t="shared" si="20"/>
        <v>0</v>
      </c>
    </row>
    <row r="101" spans="1:13" x14ac:dyDescent="0.25">
      <c r="A101" s="32"/>
      <c r="B101" s="40" t="s">
        <v>27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33">
        <f t="shared" si="23"/>
        <v>0</v>
      </c>
      <c r="I101" s="7">
        <f t="shared" si="20"/>
        <v>0</v>
      </c>
    </row>
    <row r="102" spans="1:13" x14ac:dyDescent="0.25">
      <c r="A102" s="32"/>
      <c r="B102" s="40" t="s">
        <v>28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33">
        <f t="shared" si="23"/>
        <v>0</v>
      </c>
      <c r="I102" s="12">
        <f t="shared" si="20"/>
        <v>0</v>
      </c>
    </row>
    <row r="103" spans="1:13" x14ac:dyDescent="0.25">
      <c r="A103" s="32"/>
      <c r="B103" s="40" t="s">
        <v>29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33">
        <f t="shared" si="23"/>
        <v>0</v>
      </c>
      <c r="I103" s="7">
        <f t="shared" si="20"/>
        <v>0</v>
      </c>
    </row>
    <row r="104" spans="1:13" x14ac:dyDescent="0.25">
      <c r="A104" s="32"/>
      <c r="B104" s="40" t="s">
        <v>30</v>
      </c>
      <c r="C104" s="49">
        <v>0</v>
      </c>
      <c r="D104" s="49">
        <v>0</v>
      </c>
      <c r="E104" s="36">
        <f t="shared" ref="E104" si="25">SUM(C104,D104)</f>
        <v>0</v>
      </c>
      <c r="F104" s="49">
        <v>0</v>
      </c>
      <c r="G104" s="49">
        <v>0</v>
      </c>
      <c r="H104" s="33">
        <f t="shared" si="23"/>
        <v>0</v>
      </c>
      <c r="I104" s="12">
        <f t="shared" si="20"/>
        <v>0</v>
      </c>
    </row>
    <row r="105" spans="1:13" x14ac:dyDescent="0.25">
      <c r="A105" s="69" t="s">
        <v>31</v>
      </c>
      <c r="B105" s="70"/>
      <c r="C105" s="46">
        <f t="shared" ref="C105:H105" si="26">SUM(C106:C114)</f>
        <v>1624742</v>
      </c>
      <c r="D105" s="46">
        <f t="shared" si="26"/>
        <v>41566.6</v>
      </c>
      <c r="E105" s="46">
        <f t="shared" si="26"/>
        <v>1666308.6</v>
      </c>
      <c r="F105" s="46">
        <f t="shared" si="26"/>
        <v>710547.80999999994</v>
      </c>
      <c r="G105" s="46">
        <f t="shared" si="26"/>
        <v>639131.95000000007</v>
      </c>
      <c r="H105" s="31">
        <f t="shared" si="26"/>
        <v>955760.79</v>
      </c>
      <c r="I105" s="7">
        <f>+F105-G105</f>
        <v>71415.85999999987</v>
      </c>
      <c r="J105" s="6">
        <f>+I105+I95</f>
        <v>71415.85999999987</v>
      </c>
    </row>
    <row r="106" spans="1:13" x14ac:dyDescent="0.25">
      <c r="A106" s="32"/>
      <c r="B106" s="34" t="s">
        <v>117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33">
        <f t="shared" si="23"/>
        <v>0</v>
      </c>
      <c r="I106" s="26">
        <v>0</v>
      </c>
      <c r="J106" s="27" t="s">
        <v>100</v>
      </c>
      <c r="K106" s="26">
        <v>0</v>
      </c>
      <c r="L106" s="27" t="s">
        <v>100</v>
      </c>
      <c r="M106" s="26">
        <v>0</v>
      </c>
    </row>
    <row r="107" spans="1:13" x14ac:dyDescent="0.25">
      <c r="A107" s="32"/>
      <c r="B107" s="34" t="s">
        <v>118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33">
        <f t="shared" si="23"/>
        <v>0</v>
      </c>
      <c r="I107" s="26">
        <v>0</v>
      </c>
      <c r="J107" s="27" t="s">
        <v>100</v>
      </c>
      <c r="K107" s="26">
        <v>0</v>
      </c>
      <c r="L107" s="27" t="s">
        <v>100</v>
      </c>
      <c r="M107" s="26">
        <v>0</v>
      </c>
    </row>
    <row r="108" spans="1:13" x14ac:dyDescent="0.25">
      <c r="A108" s="32"/>
      <c r="B108" s="34" t="s">
        <v>119</v>
      </c>
      <c r="C108" s="47">
        <v>834000</v>
      </c>
      <c r="D108" s="47">
        <v>0</v>
      </c>
      <c r="E108" s="47">
        <v>834000</v>
      </c>
      <c r="F108" s="47">
        <v>319901.90000000002</v>
      </c>
      <c r="G108" s="47">
        <v>319901.90000000002</v>
      </c>
      <c r="H108" s="33">
        <f t="shared" si="23"/>
        <v>514098.1</v>
      </c>
      <c r="I108" s="26">
        <v>319901.90000000002</v>
      </c>
      <c r="J108" s="27" t="s">
        <v>100</v>
      </c>
      <c r="K108" s="26">
        <v>319901.90000000002</v>
      </c>
      <c r="L108" s="27" t="s">
        <v>100</v>
      </c>
      <c r="M108" s="26">
        <v>514098.1</v>
      </c>
    </row>
    <row r="109" spans="1:13" x14ac:dyDescent="0.25">
      <c r="A109" s="32"/>
      <c r="B109" s="34" t="s">
        <v>120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33">
        <f t="shared" si="23"/>
        <v>0</v>
      </c>
      <c r="I109" s="26">
        <v>0</v>
      </c>
      <c r="J109" s="27" t="s">
        <v>100</v>
      </c>
      <c r="K109" s="26">
        <v>0</v>
      </c>
      <c r="L109" s="27" t="s">
        <v>100</v>
      </c>
      <c r="M109" s="26">
        <v>0</v>
      </c>
    </row>
    <row r="110" spans="1:13" x14ac:dyDescent="0.25">
      <c r="A110" s="32"/>
      <c r="B110" s="34" t="s">
        <v>121</v>
      </c>
      <c r="C110" s="47">
        <v>790742</v>
      </c>
      <c r="D110" s="47">
        <v>0</v>
      </c>
      <c r="E110" s="47">
        <v>790742</v>
      </c>
      <c r="F110" s="47">
        <v>349079.31</v>
      </c>
      <c r="G110" s="47">
        <v>277663.45</v>
      </c>
      <c r="H110" s="33">
        <f t="shared" si="23"/>
        <v>441662.69</v>
      </c>
      <c r="I110" s="26">
        <v>349079.31</v>
      </c>
      <c r="J110" s="27" t="s">
        <v>100</v>
      </c>
      <c r="K110" s="26">
        <v>277663.45</v>
      </c>
      <c r="L110" s="27" t="s">
        <v>100</v>
      </c>
      <c r="M110" s="26">
        <v>441662.69</v>
      </c>
    </row>
    <row r="111" spans="1:13" x14ac:dyDescent="0.25">
      <c r="A111" s="32"/>
      <c r="B111" s="34" t="s">
        <v>122</v>
      </c>
      <c r="C111" s="47">
        <v>0</v>
      </c>
      <c r="D111" s="47">
        <v>41566.6</v>
      </c>
      <c r="E111" s="47">
        <v>41566.6</v>
      </c>
      <c r="F111" s="47">
        <v>41566.6</v>
      </c>
      <c r="G111" s="47">
        <v>41566.6</v>
      </c>
      <c r="H111" s="33">
        <f t="shared" si="23"/>
        <v>0</v>
      </c>
      <c r="I111" s="26">
        <v>41566.6</v>
      </c>
      <c r="J111" s="27" t="s">
        <v>100</v>
      </c>
      <c r="K111" s="26">
        <v>41566.6</v>
      </c>
      <c r="L111" s="27" t="s">
        <v>100</v>
      </c>
      <c r="M111" s="26">
        <v>-41566.6</v>
      </c>
    </row>
    <row r="112" spans="1:13" x14ac:dyDescent="0.25">
      <c r="A112" s="32"/>
      <c r="B112" s="34" t="s">
        <v>123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33">
        <f t="shared" si="23"/>
        <v>0</v>
      </c>
      <c r="I112" s="26">
        <v>0</v>
      </c>
      <c r="J112" s="27" t="s">
        <v>100</v>
      </c>
      <c r="K112" s="26">
        <v>0</v>
      </c>
      <c r="L112" s="27" t="s">
        <v>100</v>
      </c>
      <c r="M112" s="26">
        <v>0</v>
      </c>
    </row>
    <row r="113" spans="1:13" x14ac:dyDescent="0.25">
      <c r="A113" s="32"/>
      <c r="B113" s="34" t="s">
        <v>124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33">
        <f t="shared" si="23"/>
        <v>0</v>
      </c>
      <c r="I113" s="26">
        <v>0</v>
      </c>
      <c r="J113" s="27" t="s">
        <v>100</v>
      </c>
      <c r="K113" s="26">
        <v>0</v>
      </c>
      <c r="L113" s="27" t="s">
        <v>100</v>
      </c>
      <c r="M113" s="26">
        <v>0</v>
      </c>
    </row>
    <row r="114" spans="1:13" x14ac:dyDescent="0.25">
      <c r="A114" s="32"/>
      <c r="B114" s="34" t="s">
        <v>125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33">
        <f t="shared" si="23"/>
        <v>0</v>
      </c>
      <c r="I114" s="26">
        <v>0</v>
      </c>
      <c r="J114" s="27" t="s">
        <v>100</v>
      </c>
      <c r="K114" s="26">
        <v>0</v>
      </c>
      <c r="L114" s="27" t="s">
        <v>100</v>
      </c>
      <c r="M114" s="26">
        <v>0</v>
      </c>
    </row>
    <row r="115" spans="1:13" x14ac:dyDescent="0.25">
      <c r="A115" s="69" t="s">
        <v>32</v>
      </c>
      <c r="B115" s="70"/>
      <c r="C115" s="46">
        <f t="shared" ref="C115:H115" si="27">SUM(C116:C124)</f>
        <v>0</v>
      </c>
      <c r="D115" s="46">
        <f t="shared" si="27"/>
        <v>0</v>
      </c>
      <c r="E115" s="46">
        <f t="shared" si="27"/>
        <v>0</v>
      </c>
      <c r="F115" s="46">
        <f t="shared" si="27"/>
        <v>0</v>
      </c>
      <c r="G115" s="46">
        <f t="shared" si="27"/>
        <v>0</v>
      </c>
      <c r="H115" s="31">
        <f t="shared" si="27"/>
        <v>0</v>
      </c>
      <c r="I115" s="7">
        <f>+F115-G115</f>
        <v>0</v>
      </c>
    </row>
    <row r="116" spans="1:13" x14ac:dyDescent="0.25">
      <c r="A116" s="32"/>
      <c r="B116" s="40" t="s">
        <v>33</v>
      </c>
      <c r="C116" s="49">
        <v>0</v>
      </c>
      <c r="D116" s="49">
        <v>0</v>
      </c>
      <c r="E116" s="36">
        <f>SUM(C116,D116)</f>
        <v>0</v>
      </c>
      <c r="F116" s="49">
        <v>0</v>
      </c>
      <c r="G116" s="49">
        <v>0</v>
      </c>
      <c r="H116" s="33">
        <f t="shared" si="23"/>
        <v>0</v>
      </c>
      <c r="I116" s="7">
        <f t="shared" si="20"/>
        <v>0</v>
      </c>
    </row>
    <row r="117" spans="1:13" x14ac:dyDescent="0.25">
      <c r="A117" s="32"/>
      <c r="B117" s="40" t="s">
        <v>34</v>
      </c>
      <c r="C117" s="49">
        <v>0</v>
      </c>
      <c r="D117" s="49">
        <v>0</v>
      </c>
      <c r="E117" s="36">
        <f t="shared" ref="E117:E124" si="28">SUM(C117,D117)</f>
        <v>0</v>
      </c>
      <c r="F117" s="49">
        <v>0</v>
      </c>
      <c r="G117" s="49">
        <v>0</v>
      </c>
      <c r="H117" s="33">
        <f t="shared" si="23"/>
        <v>0</v>
      </c>
      <c r="I117" s="7">
        <f t="shared" si="20"/>
        <v>0</v>
      </c>
    </row>
    <row r="118" spans="1:13" x14ac:dyDescent="0.25">
      <c r="A118" s="32"/>
      <c r="B118" s="40" t="s">
        <v>35</v>
      </c>
      <c r="C118" s="49">
        <v>0</v>
      </c>
      <c r="D118" s="49">
        <v>0</v>
      </c>
      <c r="E118" s="36">
        <f t="shared" si="28"/>
        <v>0</v>
      </c>
      <c r="F118" s="49">
        <v>0</v>
      </c>
      <c r="G118" s="49">
        <v>0</v>
      </c>
      <c r="H118" s="33">
        <f t="shared" si="23"/>
        <v>0</v>
      </c>
      <c r="I118" s="7">
        <f t="shared" si="20"/>
        <v>0</v>
      </c>
    </row>
    <row r="119" spans="1:13" x14ac:dyDescent="0.25">
      <c r="A119" s="32"/>
      <c r="B119" s="40" t="s">
        <v>36</v>
      </c>
      <c r="C119" s="49">
        <v>0</v>
      </c>
      <c r="D119" s="49">
        <v>0</v>
      </c>
      <c r="E119" s="36">
        <f t="shared" si="28"/>
        <v>0</v>
      </c>
      <c r="F119" s="49">
        <v>0</v>
      </c>
      <c r="G119" s="49">
        <v>0</v>
      </c>
      <c r="H119" s="33">
        <f t="shared" si="23"/>
        <v>0</v>
      </c>
      <c r="I119" s="7">
        <f t="shared" si="20"/>
        <v>0</v>
      </c>
    </row>
    <row r="120" spans="1:13" x14ac:dyDescent="0.25">
      <c r="A120" s="32"/>
      <c r="B120" s="40" t="s">
        <v>37</v>
      </c>
      <c r="C120" s="49">
        <v>0</v>
      </c>
      <c r="D120" s="49">
        <v>0</v>
      </c>
      <c r="E120" s="36">
        <f t="shared" si="28"/>
        <v>0</v>
      </c>
      <c r="F120" s="49">
        <v>0</v>
      </c>
      <c r="G120" s="49">
        <v>0</v>
      </c>
      <c r="H120" s="33">
        <f t="shared" si="23"/>
        <v>0</v>
      </c>
      <c r="I120" s="7">
        <f t="shared" si="20"/>
        <v>0</v>
      </c>
    </row>
    <row r="121" spans="1:13" x14ac:dyDescent="0.25">
      <c r="A121" s="32"/>
      <c r="B121" s="40" t="s">
        <v>38</v>
      </c>
      <c r="C121" s="49">
        <v>0</v>
      </c>
      <c r="D121" s="49">
        <v>0</v>
      </c>
      <c r="E121" s="36">
        <f t="shared" si="28"/>
        <v>0</v>
      </c>
      <c r="F121" s="49">
        <v>0</v>
      </c>
      <c r="G121" s="49">
        <v>0</v>
      </c>
      <c r="H121" s="33">
        <f t="shared" si="23"/>
        <v>0</v>
      </c>
      <c r="I121" s="7">
        <f t="shared" si="20"/>
        <v>0</v>
      </c>
    </row>
    <row r="122" spans="1:13" x14ac:dyDescent="0.25">
      <c r="A122" s="32"/>
      <c r="B122" s="40" t="s">
        <v>39</v>
      </c>
      <c r="C122" s="49">
        <v>0</v>
      </c>
      <c r="D122" s="49">
        <v>0</v>
      </c>
      <c r="E122" s="36">
        <f t="shared" si="28"/>
        <v>0</v>
      </c>
      <c r="F122" s="49">
        <v>0</v>
      </c>
      <c r="G122" s="49">
        <v>0</v>
      </c>
      <c r="H122" s="33">
        <f t="shared" si="23"/>
        <v>0</v>
      </c>
      <c r="I122" s="7">
        <f t="shared" si="20"/>
        <v>0</v>
      </c>
    </row>
    <row r="123" spans="1:13" x14ac:dyDescent="0.25">
      <c r="A123" s="32"/>
      <c r="B123" s="40" t="s">
        <v>40</v>
      </c>
      <c r="C123" s="49">
        <v>0</v>
      </c>
      <c r="D123" s="49">
        <v>0</v>
      </c>
      <c r="E123" s="36">
        <f t="shared" si="28"/>
        <v>0</v>
      </c>
      <c r="F123" s="49">
        <v>0</v>
      </c>
      <c r="G123" s="49">
        <v>0</v>
      </c>
      <c r="H123" s="33">
        <f t="shared" si="23"/>
        <v>0</v>
      </c>
      <c r="I123" s="7">
        <f t="shared" si="20"/>
        <v>0</v>
      </c>
    </row>
    <row r="124" spans="1:13" x14ac:dyDescent="0.25">
      <c r="A124" s="32"/>
      <c r="B124" s="40" t="s">
        <v>41</v>
      </c>
      <c r="C124" s="49">
        <v>0</v>
      </c>
      <c r="D124" s="49">
        <v>0</v>
      </c>
      <c r="E124" s="36">
        <f t="shared" si="28"/>
        <v>0</v>
      </c>
      <c r="F124" s="49">
        <v>0</v>
      </c>
      <c r="G124" s="49">
        <v>0</v>
      </c>
      <c r="H124" s="33">
        <f t="shared" si="23"/>
        <v>0</v>
      </c>
      <c r="I124" s="7">
        <f t="shared" si="20"/>
        <v>0</v>
      </c>
    </row>
    <row r="125" spans="1:13" x14ac:dyDescent="0.25">
      <c r="A125" s="69" t="s">
        <v>77</v>
      </c>
      <c r="B125" s="70"/>
      <c r="C125" s="46">
        <f t="shared" ref="C125:H125" si="29">SUM(C126:C134)</f>
        <v>0</v>
      </c>
      <c r="D125" s="46">
        <f t="shared" si="29"/>
        <v>0</v>
      </c>
      <c r="E125" s="46">
        <f t="shared" si="29"/>
        <v>0</v>
      </c>
      <c r="F125" s="46">
        <f t="shared" si="29"/>
        <v>0</v>
      </c>
      <c r="G125" s="46">
        <f t="shared" si="29"/>
        <v>0</v>
      </c>
      <c r="H125" s="31">
        <f t="shared" si="29"/>
        <v>0</v>
      </c>
      <c r="I125" s="7">
        <f>+F125-G125</f>
        <v>0</v>
      </c>
    </row>
    <row r="126" spans="1:13" x14ac:dyDescent="0.25">
      <c r="A126" s="32"/>
      <c r="B126" s="40" t="s">
        <v>43</v>
      </c>
      <c r="C126" s="49">
        <v>0</v>
      </c>
      <c r="D126" s="49">
        <v>0</v>
      </c>
      <c r="E126" s="36">
        <f t="shared" ref="E126:E134" si="30">SUM(C126,D126)</f>
        <v>0</v>
      </c>
      <c r="F126" s="49">
        <v>0</v>
      </c>
      <c r="G126" s="49">
        <v>0</v>
      </c>
      <c r="H126" s="33">
        <f t="shared" si="23"/>
        <v>0</v>
      </c>
      <c r="I126" s="7">
        <f>+F126-G126</f>
        <v>0</v>
      </c>
    </row>
    <row r="127" spans="1:13" x14ac:dyDescent="0.25">
      <c r="A127" s="32"/>
      <c r="B127" s="40" t="s">
        <v>44</v>
      </c>
      <c r="C127" s="49">
        <v>0</v>
      </c>
      <c r="D127" s="49">
        <v>0</v>
      </c>
      <c r="E127" s="36">
        <f t="shared" si="30"/>
        <v>0</v>
      </c>
      <c r="F127" s="49">
        <v>0</v>
      </c>
      <c r="G127" s="49">
        <v>0</v>
      </c>
      <c r="H127" s="33">
        <f t="shared" si="23"/>
        <v>0</v>
      </c>
      <c r="I127" s="7">
        <f>+F127-G127</f>
        <v>0</v>
      </c>
    </row>
    <row r="128" spans="1:13" x14ac:dyDescent="0.25">
      <c r="A128" s="32"/>
      <c r="B128" s="40" t="s">
        <v>45</v>
      </c>
      <c r="C128" s="49">
        <v>0</v>
      </c>
      <c r="D128" s="49">
        <v>0</v>
      </c>
      <c r="E128" s="36">
        <f t="shared" si="30"/>
        <v>0</v>
      </c>
      <c r="F128" s="49">
        <v>0</v>
      </c>
      <c r="G128" s="49">
        <v>0</v>
      </c>
      <c r="H128" s="33">
        <f t="shared" si="23"/>
        <v>0</v>
      </c>
      <c r="I128" s="7">
        <f t="shared" si="20"/>
        <v>0</v>
      </c>
    </row>
    <row r="129" spans="1:9" x14ac:dyDescent="0.25">
      <c r="A129" s="32"/>
      <c r="B129" s="40" t="s">
        <v>46</v>
      </c>
      <c r="C129" s="49">
        <v>0</v>
      </c>
      <c r="D129" s="49">
        <v>0</v>
      </c>
      <c r="E129" s="36">
        <f t="shared" si="30"/>
        <v>0</v>
      </c>
      <c r="F129" s="49">
        <v>0</v>
      </c>
      <c r="G129" s="49">
        <v>0</v>
      </c>
      <c r="H129" s="33">
        <f t="shared" si="23"/>
        <v>0</v>
      </c>
      <c r="I129" s="7">
        <f>+F129-G129</f>
        <v>0</v>
      </c>
    </row>
    <row r="130" spans="1:9" x14ac:dyDescent="0.25">
      <c r="A130" s="32"/>
      <c r="B130" s="40" t="s">
        <v>47</v>
      </c>
      <c r="C130" s="49">
        <v>0</v>
      </c>
      <c r="D130" s="49">
        <v>0</v>
      </c>
      <c r="E130" s="36">
        <f t="shared" si="30"/>
        <v>0</v>
      </c>
      <c r="F130" s="49">
        <v>0</v>
      </c>
      <c r="G130" s="49">
        <v>0</v>
      </c>
      <c r="H130" s="33">
        <f t="shared" si="23"/>
        <v>0</v>
      </c>
      <c r="I130" s="7">
        <f t="shared" si="20"/>
        <v>0</v>
      </c>
    </row>
    <row r="131" spans="1:9" x14ac:dyDescent="0.25">
      <c r="A131" s="32"/>
      <c r="B131" s="40" t="s">
        <v>48</v>
      </c>
      <c r="C131" s="49">
        <v>0</v>
      </c>
      <c r="D131" s="49">
        <v>0</v>
      </c>
      <c r="E131" s="36">
        <f t="shared" si="30"/>
        <v>0</v>
      </c>
      <c r="F131" s="49">
        <v>0</v>
      </c>
      <c r="G131" s="49">
        <v>0</v>
      </c>
      <c r="H131" s="33">
        <f t="shared" si="23"/>
        <v>0</v>
      </c>
      <c r="I131" s="7">
        <f t="shared" si="20"/>
        <v>0</v>
      </c>
    </row>
    <row r="132" spans="1:9" x14ac:dyDescent="0.25">
      <c r="A132" s="32"/>
      <c r="B132" s="40" t="s">
        <v>49</v>
      </c>
      <c r="C132" s="49">
        <v>0</v>
      </c>
      <c r="D132" s="49">
        <v>0</v>
      </c>
      <c r="E132" s="36">
        <f t="shared" si="30"/>
        <v>0</v>
      </c>
      <c r="F132" s="49">
        <v>0</v>
      </c>
      <c r="G132" s="49">
        <v>0</v>
      </c>
      <c r="H132" s="33">
        <f t="shared" si="23"/>
        <v>0</v>
      </c>
      <c r="I132" s="7">
        <f t="shared" si="20"/>
        <v>0</v>
      </c>
    </row>
    <row r="133" spans="1:9" x14ac:dyDescent="0.25">
      <c r="A133" s="32"/>
      <c r="B133" s="40" t="s">
        <v>50</v>
      </c>
      <c r="C133" s="49">
        <v>0</v>
      </c>
      <c r="D133" s="49">
        <v>0</v>
      </c>
      <c r="E133" s="36">
        <f t="shared" si="30"/>
        <v>0</v>
      </c>
      <c r="F133" s="49">
        <v>0</v>
      </c>
      <c r="G133" s="49">
        <v>0</v>
      </c>
      <c r="H133" s="33">
        <f t="shared" si="23"/>
        <v>0</v>
      </c>
      <c r="I133" s="2"/>
    </row>
    <row r="134" spans="1:9" x14ac:dyDescent="0.25">
      <c r="A134" s="32"/>
      <c r="B134" s="40" t="s">
        <v>51</v>
      </c>
      <c r="C134" s="49">
        <v>0</v>
      </c>
      <c r="D134" s="49">
        <v>0</v>
      </c>
      <c r="E134" s="36">
        <f t="shared" si="30"/>
        <v>0</v>
      </c>
      <c r="F134" s="49">
        <v>0</v>
      </c>
      <c r="G134" s="49">
        <v>0</v>
      </c>
      <c r="H134" s="33">
        <f t="shared" si="23"/>
        <v>0</v>
      </c>
      <c r="I134" s="2"/>
    </row>
    <row r="135" spans="1:9" x14ac:dyDescent="0.25">
      <c r="A135" s="69" t="s">
        <v>78</v>
      </c>
      <c r="B135" s="70"/>
      <c r="C135" s="46">
        <f t="shared" ref="C135:H135" si="31">SUM(C136:C138)</f>
        <v>0</v>
      </c>
      <c r="D135" s="46">
        <f t="shared" si="31"/>
        <v>0</v>
      </c>
      <c r="E135" s="46">
        <f t="shared" si="31"/>
        <v>0</v>
      </c>
      <c r="F135" s="46">
        <f t="shared" si="31"/>
        <v>0</v>
      </c>
      <c r="G135" s="46">
        <f t="shared" si="31"/>
        <v>0</v>
      </c>
      <c r="H135" s="31">
        <f t="shared" si="31"/>
        <v>0</v>
      </c>
      <c r="I135" s="2"/>
    </row>
    <row r="136" spans="1:9" x14ac:dyDescent="0.25">
      <c r="A136" s="32"/>
      <c r="B136" s="40" t="s">
        <v>53</v>
      </c>
      <c r="C136" s="49">
        <v>0</v>
      </c>
      <c r="D136" s="49">
        <v>0</v>
      </c>
      <c r="E136" s="36">
        <f>SUM(C136,D136)</f>
        <v>0</v>
      </c>
      <c r="F136" s="49">
        <v>0</v>
      </c>
      <c r="G136" s="49">
        <v>0</v>
      </c>
      <c r="H136" s="33">
        <f>SUM(E136-F136)</f>
        <v>0</v>
      </c>
      <c r="I136" s="2"/>
    </row>
    <row r="137" spans="1:9" x14ac:dyDescent="0.25">
      <c r="A137" s="32"/>
      <c r="B137" s="41" t="s">
        <v>54</v>
      </c>
      <c r="C137" s="49">
        <v>0</v>
      </c>
      <c r="D137" s="49">
        <v>0</v>
      </c>
      <c r="E137" s="36">
        <f>SUM(C137,D137)</f>
        <v>0</v>
      </c>
      <c r="F137" s="49">
        <v>0</v>
      </c>
      <c r="G137" s="49">
        <v>0</v>
      </c>
      <c r="H137" s="33">
        <f>SUM(E137-F137)</f>
        <v>0</v>
      </c>
      <c r="I137" s="2"/>
    </row>
    <row r="138" spans="1:9" x14ac:dyDescent="0.25">
      <c r="A138" s="32"/>
      <c r="B138" s="40" t="s">
        <v>55</v>
      </c>
      <c r="C138" s="49">
        <v>0</v>
      </c>
      <c r="D138" s="49">
        <v>0</v>
      </c>
      <c r="E138" s="36">
        <f>SUM(C138,D138)</f>
        <v>0</v>
      </c>
      <c r="F138" s="49">
        <v>0</v>
      </c>
      <c r="G138" s="49">
        <v>0</v>
      </c>
      <c r="H138" s="33">
        <f>SUM(E138-F138)</f>
        <v>0</v>
      </c>
      <c r="I138" s="2"/>
    </row>
    <row r="139" spans="1:9" x14ac:dyDescent="0.25">
      <c r="A139" s="69" t="s">
        <v>56</v>
      </c>
      <c r="B139" s="70"/>
      <c r="C139" s="46">
        <f t="shared" ref="C139:H139" si="32">SUM(C140:C146)</f>
        <v>0</v>
      </c>
      <c r="D139" s="46">
        <f t="shared" si="32"/>
        <v>0</v>
      </c>
      <c r="E139" s="46">
        <f t="shared" si="32"/>
        <v>0</v>
      </c>
      <c r="F139" s="46">
        <f t="shared" si="32"/>
        <v>0</v>
      </c>
      <c r="G139" s="46">
        <f t="shared" si="32"/>
        <v>0</v>
      </c>
      <c r="H139" s="31">
        <f t="shared" si="32"/>
        <v>0</v>
      </c>
      <c r="I139" s="2"/>
    </row>
    <row r="140" spans="1:9" x14ac:dyDescent="0.25">
      <c r="A140" s="32"/>
      <c r="B140" s="40" t="s">
        <v>57</v>
      </c>
      <c r="C140" s="49">
        <v>0</v>
      </c>
      <c r="D140" s="49">
        <v>0</v>
      </c>
      <c r="E140" s="36">
        <f>SUM(C140,D140)</f>
        <v>0</v>
      </c>
      <c r="F140" s="49">
        <v>0</v>
      </c>
      <c r="G140" s="49">
        <v>0</v>
      </c>
      <c r="H140" s="33">
        <f>E140-F140</f>
        <v>0</v>
      </c>
      <c r="I140" s="2"/>
    </row>
    <row r="141" spans="1:9" x14ac:dyDescent="0.25">
      <c r="A141" s="32"/>
      <c r="B141" s="40" t="s">
        <v>58</v>
      </c>
      <c r="C141" s="49">
        <v>0</v>
      </c>
      <c r="D141" s="49">
        <v>0</v>
      </c>
      <c r="E141" s="36">
        <f t="shared" ref="E141:E158" si="33">SUM(C141,D141)</f>
        <v>0</v>
      </c>
      <c r="F141" s="49">
        <v>0</v>
      </c>
      <c r="G141" s="49">
        <v>0</v>
      </c>
      <c r="H141" s="33">
        <f t="shared" ref="H141:H158" si="34">E141-F141</f>
        <v>0</v>
      </c>
      <c r="I141" s="2"/>
    </row>
    <row r="142" spans="1:9" x14ac:dyDescent="0.25">
      <c r="A142" s="32"/>
      <c r="B142" s="40" t="s">
        <v>59</v>
      </c>
      <c r="C142" s="49">
        <v>0</v>
      </c>
      <c r="D142" s="49">
        <v>0</v>
      </c>
      <c r="E142" s="36">
        <f t="shared" si="33"/>
        <v>0</v>
      </c>
      <c r="F142" s="49">
        <v>0</v>
      </c>
      <c r="G142" s="49">
        <v>0</v>
      </c>
      <c r="H142" s="33">
        <f t="shared" si="34"/>
        <v>0</v>
      </c>
      <c r="I142" s="2"/>
    </row>
    <row r="143" spans="1:9" x14ac:dyDescent="0.25">
      <c r="A143" s="32"/>
      <c r="B143" s="40" t="s">
        <v>60</v>
      </c>
      <c r="C143" s="49">
        <v>0</v>
      </c>
      <c r="D143" s="49">
        <v>0</v>
      </c>
      <c r="E143" s="36">
        <f t="shared" si="33"/>
        <v>0</v>
      </c>
      <c r="F143" s="49">
        <v>0</v>
      </c>
      <c r="G143" s="49">
        <v>0</v>
      </c>
      <c r="H143" s="33">
        <f t="shared" si="34"/>
        <v>0</v>
      </c>
      <c r="I143" s="2"/>
    </row>
    <row r="144" spans="1:9" ht="25.5" x14ac:dyDescent="0.25">
      <c r="A144" s="32"/>
      <c r="B144" s="42" t="s">
        <v>61</v>
      </c>
      <c r="C144" s="49">
        <v>0</v>
      </c>
      <c r="D144" s="49">
        <v>0</v>
      </c>
      <c r="E144" s="36">
        <f t="shared" si="33"/>
        <v>0</v>
      </c>
      <c r="F144" s="49">
        <v>0</v>
      </c>
      <c r="G144" s="49">
        <v>0</v>
      </c>
      <c r="H144" s="33">
        <f t="shared" si="34"/>
        <v>0</v>
      </c>
      <c r="I144" s="2"/>
    </row>
    <row r="145" spans="1:9" x14ac:dyDescent="0.25">
      <c r="A145" s="32"/>
      <c r="B145" s="40" t="s">
        <v>62</v>
      </c>
      <c r="C145" s="49">
        <v>0</v>
      </c>
      <c r="D145" s="49">
        <v>0</v>
      </c>
      <c r="E145" s="36">
        <f t="shared" si="33"/>
        <v>0</v>
      </c>
      <c r="F145" s="49">
        <v>0</v>
      </c>
      <c r="G145" s="49">
        <v>0</v>
      </c>
      <c r="H145" s="33">
        <f t="shared" si="34"/>
        <v>0</v>
      </c>
      <c r="I145" s="2"/>
    </row>
    <row r="146" spans="1:9" x14ac:dyDescent="0.25">
      <c r="A146" s="32"/>
      <c r="B146" s="40" t="s">
        <v>63</v>
      </c>
      <c r="C146" s="49">
        <v>0</v>
      </c>
      <c r="D146" s="49">
        <v>0</v>
      </c>
      <c r="E146" s="36">
        <f t="shared" si="33"/>
        <v>0</v>
      </c>
      <c r="F146" s="49">
        <v>0</v>
      </c>
      <c r="G146" s="49">
        <v>0</v>
      </c>
      <c r="H146" s="33">
        <f t="shared" si="34"/>
        <v>0</v>
      </c>
      <c r="I146" s="2"/>
    </row>
    <row r="147" spans="1:9" x14ac:dyDescent="0.25">
      <c r="A147" s="69" t="s">
        <v>79</v>
      </c>
      <c r="B147" s="70"/>
      <c r="C147" s="46">
        <f t="shared" ref="C147:H147" si="35">SUM(C148:C150)</f>
        <v>0</v>
      </c>
      <c r="D147" s="46">
        <f t="shared" si="35"/>
        <v>0</v>
      </c>
      <c r="E147" s="46">
        <f t="shared" si="35"/>
        <v>0</v>
      </c>
      <c r="F147" s="46">
        <f t="shared" si="35"/>
        <v>0</v>
      </c>
      <c r="G147" s="46">
        <f t="shared" si="35"/>
        <v>0</v>
      </c>
      <c r="H147" s="31">
        <f t="shared" si="35"/>
        <v>0</v>
      </c>
      <c r="I147" s="2"/>
    </row>
    <row r="148" spans="1:9" x14ac:dyDescent="0.25">
      <c r="A148" s="32"/>
      <c r="B148" s="40" t="s">
        <v>65</v>
      </c>
      <c r="C148" s="49">
        <v>0</v>
      </c>
      <c r="D148" s="49">
        <v>0</v>
      </c>
      <c r="E148" s="36">
        <f t="shared" si="33"/>
        <v>0</v>
      </c>
      <c r="F148" s="49">
        <v>0</v>
      </c>
      <c r="G148" s="49">
        <v>0</v>
      </c>
      <c r="H148" s="33">
        <f t="shared" si="34"/>
        <v>0</v>
      </c>
      <c r="I148" s="2"/>
    </row>
    <row r="149" spans="1:9" x14ac:dyDescent="0.25">
      <c r="A149" s="32"/>
      <c r="B149" s="40" t="s">
        <v>66</v>
      </c>
      <c r="C149" s="49">
        <v>0</v>
      </c>
      <c r="D149" s="49">
        <v>0</v>
      </c>
      <c r="E149" s="36">
        <f t="shared" si="33"/>
        <v>0</v>
      </c>
      <c r="F149" s="49">
        <v>0</v>
      </c>
      <c r="G149" s="49">
        <v>0</v>
      </c>
      <c r="H149" s="33">
        <f t="shared" si="34"/>
        <v>0</v>
      </c>
      <c r="I149" s="2"/>
    </row>
    <row r="150" spans="1:9" x14ac:dyDescent="0.25">
      <c r="A150" s="32"/>
      <c r="B150" s="40" t="s">
        <v>67</v>
      </c>
      <c r="C150" s="49">
        <v>0</v>
      </c>
      <c r="D150" s="49">
        <v>0</v>
      </c>
      <c r="E150" s="36">
        <f t="shared" si="33"/>
        <v>0</v>
      </c>
      <c r="F150" s="49">
        <v>0</v>
      </c>
      <c r="G150" s="49">
        <v>0</v>
      </c>
      <c r="H150" s="33">
        <f t="shared" si="34"/>
        <v>0</v>
      </c>
      <c r="I150" s="2"/>
    </row>
    <row r="151" spans="1:9" x14ac:dyDescent="0.25">
      <c r="A151" s="69" t="s">
        <v>68</v>
      </c>
      <c r="B151" s="70"/>
      <c r="C151" s="46">
        <f t="shared" ref="C151:H151" si="36">SUM(C152:C158)</f>
        <v>0</v>
      </c>
      <c r="D151" s="46">
        <f t="shared" si="36"/>
        <v>0</v>
      </c>
      <c r="E151" s="46">
        <f t="shared" si="36"/>
        <v>0</v>
      </c>
      <c r="F151" s="46">
        <f t="shared" si="36"/>
        <v>0</v>
      </c>
      <c r="G151" s="46">
        <f t="shared" si="36"/>
        <v>0</v>
      </c>
      <c r="H151" s="31">
        <f t="shared" si="36"/>
        <v>0</v>
      </c>
      <c r="I151" s="2"/>
    </row>
    <row r="152" spans="1:9" x14ac:dyDescent="0.25">
      <c r="A152" s="32"/>
      <c r="B152" s="40" t="s">
        <v>69</v>
      </c>
      <c r="C152" s="49">
        <v>0</v>
      </c>
      <c r="D152" s="49">
        <v>0</v>
      </c>
      <c r="E152" s="36">
        <f t="shared" si="33"/>
        <v>0</v>
      </c>
      <c r="F152" s="49">
        <v>0</v>
      </c>
      <c r="G152" s="49">
        <v>0</v>
      </c>
      <c r="H152" s="33">
        <f>E152-F152</f>
        <v>0</v>
      </c>
      <c r="I152" s="2"/>
    </row>
    <row r="153" spans="1:9" x14ac:dyDescent="0.25">
      <c r="A153" s="32"/>
      <c r="B153" s="40" t="s">
        <v>70</v>
      </c>
      <c r="C153" s="49">
        <v>0</v>
      </c>
      <c r="D153" s="49">
        <v>0</v>
      </c>
      <c r="E153" s="36">
        <f t="shared" si="33"/>
        <v>0</v>
      </c>
      <c r="F153" s="49">
        <v>0</v>
      </c>
      <c r="G153" s="49">
        <v>0</v>
      </c>
      <c r="H153" s="33">
        <f t="shared" si="34"/>
        <v>0</v>
      </c>
      <c r="I153" s="2"/>
    </row>
    <row r="154" spans="1:9" x14ac:dyDescent="0.25">
      <c r="A154" s="32"/>
      <c r="B154" s="40" t="s">
        <v>71</v>
      </c>
      <c r="C154" s="49">
        <v>0</v>
      </c>
      <c r="D154" s="49">
        <v>0</v>
      </c>
      <c r="E154" s="36">
        <f t="shared" si="33"/>
        <v>0</v>
      </c>
      <c r="F154" s="49">
        <v>0</v>
      </c>
      <c r="G154" s="49">
        <v>0</v>
      </c>
      <c r="H154" s="33">
        <f t="shared" si="34"/>
        <v>0</v>
      </c>
      <c r="I154" s="2"/>
    </row>
    <row r="155" spans="1:9" x14ac:dyDescent="0.25">
      <c r="A155" s="32"/>
      <c r="B155" s="40" t="s">
        <v>72</v>
      </c>
      <c r="C155" s="49">
        <v>0</v>
      </c>
      <c r="D155" s="49">
        <v>0</v>
      </c>
      <c r="E155" s="36">
        <f t="shared" si="33"/>
        <v>0</v>
      </c>
      <c r="F155" s="49">
        <v>0</v>
      </c>
      <c r="G155" s="49">
        <v>0</v>
      </c>
      <c r="H155" s="33">
        <f t="shared" si="34"/>
        <v>0</v>
      </c>
      <c r="I155" s="2"/>
    </row>
    <row r="156" spans="1:9" x14ac:dyDescent="0.25">
      <c r="A156" s="32"/>
      <c r="B156" s="40" t="s">
        <v>73</v>
      </c>
      <c r="C156" s="49">
        <v>0</v>
      </c>
      <c r="D156" s="49">
        <v>0</v>
      </c>
      <c r="E156" s="36">
        <f t="shared" si="33"/>
        <v>0</v>
      </c>
      <c r="F156" s="49">
        <v>0</v>
      </c>
      <c r="G156" s="49">
        <v>0</v>
      </c>
      <c r="H156" s="33">
        <f t="shared" si="34"/>
        <v>0</v>
      </c>
      <c r="I156" s="2"/>
    </row>
    <row r="157" spans="1:9" x14ac:dyDescent="0.25">
      <c r="A157" s="32"/>
      <c r="B157" s="40" t="s">
        <v>74</v>
      </c>
      <c r="C157" s="49">
        <v>0</v>
      </c>
      <c r="D157" s="49">
        <v>0</v>
      </c>
      <c r="E157" s="36">
        <f t="shared" si="33"/>
        <v>0</v>
      </c>
      <c r="F157" s="49">
        <v>0</v>
      </c>
      <c r="G157" s="49">
        <v>0</v>
      </c>
      <c r="H157" s="33">
        <f t="shared" si="34"/>
        <v>0</v>
      </c>
    </row>
    <row r="158" spans="1:9" x14ac:dyDescent="0.25">
      <c r="A158" s="32"/>
      <c r="B158" s="40" t="s">
        <v>75</v>
      </c>
      <c r="C158" s="49">
        <v>0</v>
      </c>
      <c r="D158" s="49">
        <v>0</v>
      </c>
      <c r="E158" s="36">
        <f t="shared" si="33"/>
        <v>0</v>
      </c>
      <c r="F158" s="49">
        <v>0</v>
      </c>
      <c r="G158" s="49">
        <v>0</v>
      </c>
      <c r="H158" s="33">
        <f t="shared" si="34"/>
        <v>0</v>
      </c>
    </row>
    <row r="159" spans="1:9" x14ac:dyDescent="0.25">
      <c r="A159" s="32"/>
      <c r="B159" s="40"/>
      <c r="C159" s="36"/>
      <c r="D159" s="36"/>
      <c r="E159" s="36"/>
      <c r="F159" s="36"/>
      <c r="G159" s="36"/>
      <c r="H159" s="33"/>
    </row>
    <row r="160" spans="1:9" x14ac:dyDescent="0.25">
      <c r="A160" s="69" t="s">
        <v>80</v>
      </c>
      <c r="B160" s="70"/>
      <c r="C160" s="46">
        <f t="shared" ref="C160:H160" si="37">C8+C85</f>
        <v>90831174</v>
      </c>
      <c r="D160" s="46">
        <f t="shared" si="37"/>
        <v>3311149.92</v>
      </c>
      <c r="E160" s="46">
        <f t="shared" si="37"/>
        <v>94142323.920000002</v>
      </c>
      <c r="F160" s="46">
        <f t="shared" si="37"/>
        <v>31385672.049999997</v>
      </c>
      <c r="G160" s="46">
        <f t="shared" si="37"/>
        <v>29872679.879999999</v>
      </c>
      <c r="H160" s="31">
        <f t="shared" si="37"/>
        <v>62756651.870000005</v>
      </c>
    </row>
    <row r="161" spans="1:8" ht="15.75" thickBot="1" x14ac:dyDescent="0.3">
      <c r="A161" s="37"/>
      <c r="B161" s="43"/>
      <c r="C161" s="50"/>
      <c r="D161" s="50"/>
      <c r="E161" s="50"/>
      <c r="F161" s="50"/>
      <c r="G161" s="50"/>
      <c r="H161" s="38"/>
    </row>
  </sheetData>
  <mergeCells count="30">
    <mergeCell ref="A151:B151"/>
    <mergeCell ref="A160:B160"/>
    <mergeCell ref="A115:B115"/>
    <mergeCell ref="A125:B125"/>
    <mergeCell ref="A135:B135"/>
    <mergeCell ref="A139:B139"/>
    <mergeCell ref="A147:B147"/>
    <mergeCell ref="A84:B84"/>
    <mergeCell ref="A85:B85"/>
    <mergeCell ref="A87:B87"/>
    <mergeCell ref="A95:B95"/>
    <mergeCell ref="A105:B105"/>
    <mergeCell ref="A49:B49"/>
    <mergeCell ref="A59:B59"/>
    <mergeCell ref="A63:B63"/>
    <mergeCell ref="A72:B72"/>
    <mergeCell ref="A76:B76"/>
    <mergeCell ref="A8:B8"/>
    <mergeCell ref="A10:B10"/>
    <mergeCell ref="A18:B18"/>
    <mergeCell ref="A29:B29"/>
    <mergeCell ref="A39:B39"/>
    <mergeCell ref="A6:B7"/>
    <mergeCell ref="A1:H1"/>
    <mergeCell ref="A2:H2"/>
    <mergeCell ref="A4:H4"/>
    <mergeCell ref="A5:H5"/>
    <mergeCell ref="A3:H3"/>
    <mergeCell ref="C6:G6"/>
    <mergeCell ref="H6:H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2023-07-21T20:27:22Z</dcterms:modified>
</cp:coreProperties>
</file>